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410" yWindow="15" windowWidth="13875" windowHeight="9510" activeTab="2"/>
  </bookViews>
  <sheets>
    <sheet name="Overview" sheetId="1" r:id="rId1"/>
    <sheet name="REwInga" sheetId="5" r:id="rId2"/>
    <sheet name="REwoInga" sheetId="8" r:id="rId3"/>
    <sheet name="REwIngavsLimTrade" sheetId="9" r:id="rId4"/>
    <sheet name="Sheet1" sheetId="10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1832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O123" i="8" l="1"/>
  <c r="O122" i="8"/>
  <c r="O121" i="8"/>
  <c r="O120" i="8"/>
  <c r="O119" i="8"/>
  <c r="O118" i="8"/>
  <c r="O117" i="8"/>
  <c r="O116" i="8"/>
  <c r="O115" i="8"/>
  <c r="O114" i="8"/>
  <c r="O113" i="8"/>
  <c r="O112" i="8"/>
  <c r="O111" i="8"/>
  <c r="O110" i="8"/>
  <c r="O109" i="8"/>
  <c r="O108" i="8"/>
  <c r="O107" i="8"/>
  <c r="O106" i="8"/>
  <c r="O105" i="8"/>
  <c r="O104" i="8"/>
  <c r="O103" i="8"/>
  <c r="B183" i="8" l="1"/>
  <c r="B182" i="8"/>
  <c r="B181" i="8"/>
  <c r="B180" i="8"/>
  <c r="B179" i="8"/>
  <c r="B178" i="8"/>
  <c r="B177" i="8"/>
  <c r="B176" i="8"/>
  <c r="B175" i="8"/>
  <c r="B174" i="8"/>
  <c r="B173" i="8"/>
  <c r="B172" i="8"/>
  <c r="B171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114" i="5" l="1"/>
  <c r="Y114" i="5" s="1"/>
  <c r="B105" i="5"/>
  <c r="Y105" i="5" s="1"/>
  <c r="B117" i="5"/>
  <c r="Y117" i="5" s="1"/>
  <c r="B107" i="5"/>
  <c r="Y107" i="5" s="1"/>
  <c r="B121" i="5"/>
  <c r="Y121" i="5" s="1"/>
  <c r="B110" i="5"/>
  <c r="Y110" i="5" s="1"/>
  <c r="B112" i="5"/>
  <c r="Y112" i="5" s="1"/>
  <c r="B115" i="5"/>
  <c r="Y115" i="5" s="1"/>
  <c r="B109" i="5"/>
  <c r="Y109" i="5" s="1"/>
  <c r="B116" i="5"/>
  <c r="Y116" i="5" s="1"/>
  <c r="B113" i="5"/>
  <c r="Y113" i="5" s="1"/>
  <c r="B104" i="5"/>
  <c r="Y104" i="5" s="1"/>
  <c r="B119" i="5"/>
  <c r="Y119" i="5" s="1"/>
  <c r="B122" i="5"/>
  <c r="Y122" i="5" s="1"/>
  <c r="B120" i="5"/>
  <c r="Y120" i="5" s="1"/>
  <c r="B108" i="5"/>
  <c r="Y108" i="5" s="1"/>
  <c r="B103" i="5"/>
  <c r="Y103" i="5" s="1"/>
  <c r="B111" i="5"/>
  <c r="Y111" i="5" s="1"/>
  <c r="B118" i="5"/>
  <c r="Y118" i="5" s="1"/>
  <c r="B106" i="5"/>
  <c r="Y106" i="5" s="1"/>
  <c r="B123" i="5"/>
  <c r="Y123" i="5" s="1"/>
  <c r="B25" i="8"/>
  <c r="B12" i="8"/>
  <c r="B28" i="8"/>
  <c r="B21" i="8"/>
  <c r="B19" i="8"/>
  <c r="B115" i="8"/>
  <c r="Y115" i="8" s="1"/>
  <c r="B62" i="8"/>
  <c r="B116" i="8"/>
  <c r="Y116" i="8" s="1"/>
  <c r="B74" i="8"/>
  <c r="B103" i="8"/>
  <c r="Y103" i="8" s="1"/>
  <c r="B17" i="8"/>
  <c r="B22" i="8"/>
  <c r="B23" i="8"/>
  <c r="B18" i="8"/>
  <c r="B24" i="8"/>
  <c r="B13" i="8"/>
  <c r="B111" i="8"/>
  <c r="Y111" i="8" s="1"/>
  <c r="B68" i="8"/>
  <c r="B64" i="8"/>
  <c r="B60" i="8"/>
  <c r="B112" i="8"/>
  <c r="Y112" i="8" s="1"/>
  <c r="B123" i="8"/>
  <c r="Y123" i="8" s="1"/>
  <c r="B71" i="8"/>
  <c r="B70" i="8"/>
  <c r="B61" i="8"/>
  <c r="B107" i="8"/>
  <c r="Y107" i="8" s="1"/>
  <c r="B73" i="8"/>
  <c r="B56" i="8"/>
  <c r="B75" i="8"/>
  <c r="B117" i="8"/>
  <c r="Y117" i="8" s="1"/>
  <c r="B14" i="8"/>
  <c r="B29" i="8"/>
  <c r="B26" i="8"/>
  <c r="B11" i="8"/>
  <c r="B10" i="8"/>
  <c r="B16" i="8"/>
  <c r="B20" i="8"/>
  <c r="B59" i="8"/>
  <c r="B121" i="8"/>
  <c r="Y121" i="8" s="1"/>
  <c r="B122" i="8"/>
  <c r="Y122" i="8" s="1"/>
  <c r="B110" i="8"/>
  <c r="Y110" i="8" s="1"/>
  <c r="B76" i="8"/>
  <c r="B105" i="8"/>
  <c r="Y105" i="8" s="1"/>
  <c r="B63" i="8"/>
  <c r="B65" i="8"/>
  <c r="B58" i="8"/>
  <c r="B104" i="8"/>
  <c r="Y104" i="8" s="1"/>
  <c r="B108" i="8"/>
  <c r="Y108" i="8" s="1"/>
  <c r="B67" i="8"/>
  <c r="B30" i="8"/>
  <c r="B15" i="8"/>
  <c r="B27" i="8"/>
  <c r="B72" i="8"/>
  <c r="B106" i="8"/>
  <c r="Y106" i="8" s="1"/>
  <c r="B119" i="8"/>
  <c r="Y119" i="8" s="1"/>
  <c r="B69" i="8"/>
  <c r="B109" i="8"/>
  <c r="Y109" i="8" s="1"/>
  <c r="B113" i="8"/>
  <c r="Y113" i="8" s="1"/>
  <c r="B114" i="8"/>
  <c r="Y114" i="8" s="1"/>
  <c r="B66" i="8"/>
  <c r="B57" i="8"/>
  <c r="A78" i="9"/>
  <c r="A56" i="9"/>
  <c r="A125" i="8"/>
  <c r="A185" i="8" s="1"/>
  <c r="A103" i="8"/>
  <c r="A171" i="8" s="1"/>
  <c r="A78" i="8"/>
  <c r="A56" i="8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145" i="9"/>
  <c r="B167" i="9" s="1"/>
  <c r="B144" i="9"/>
  <c r="B166" i="9" s="1"/>
  <c r="B143" i="9"/>
  <c r="B142" i="9"/>
  <c r="B164" i="9" s="1"/>
  <c r="B141" i="9"/>
  <c r="B163" i="9" s="1"/>
  <c r="B140" i="9"/>
  <c r="B162" i="9" s="1"/>
  <c r="B139" i="9"/>
  <c r="B161" i="9" s="1"/>
  <c r="B138" i="9"/>
  <c r="B160" i="9" s="1"/>
  <c r="B137" i="9"/>
  <c r="B159" i="9" s="1"/>
  <c r="B136" i="9"/>
  <c r="B158" i="9" s="1"/>
  <c r="B135" i="9"/>
  <c r="B157" i="9" s="1"/>
  <c r="B134" i="9"/>
  <c r="B156" i="9" s="1"/>
  <c r="B133" i="9"/>
  <c r="B155" i="9" s="1"/>
  <c r="B132" i="9"/>
  <c r="B154" i="9" s="1"/>
  <c r="B131" i="9"/>
  <c r="B153" i="9" s="1"/>
  <c r="B130" i="9"/>
  <c r="B152" i="9" s="1"/>
  <c r="B129" i="9"/>
  <c r="B151" i="9" s="1"/>
  <c r="B128" i="9"/>
  <c r="B150" i="9" s="1"/>
  <c r="B127" i="9"/>
  <c r="B149" i="9" s="1"/>
  <c r="B126" i="9"/>
  <c r="B148" i="9" s="1"/>
  <c r="B125" i="9"/>
  <c r="B147" i="9" s="1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T52" i="9"/>
  <c r="S52" i="9"/>
  <c r="R52" i="9"/>
  <c r="Q52" i="9"/>
  <c r="P52" i="9"/>
  <c r="K52" i="9"/>
  <c r="J52" i="9"/>
  <c r="I52" i="9"/>
  <c r="H52" i="9"/>
  <c r="G52" i="9"/>
  <c r="F52" i="9"/>
  <c r="E52" i="9"/>
  <c r="D52" i="9"/>
  <c r="C52" i="9"/>
  <c r="B52" i="9"/>
  <c r="T51" i="9"/>
  <c r="S51" i="9"/>
  <c r="R51" i="9"/>
  <c r="Q51" i="9"/>
  <c r="P51" i="9"/>
  <c r="K51" i="9"/>
  <c r="J51" i="9"/>
  <c r="I51" i="9"/>
  <c r="H51" i="9"/>
  <c r="G51" i="9"/>
  <c r="F51" i="9"/>
  <c r="E51" i="9"/>
  <c r="D51" i="9"/>
  <c r="C51" i="9"/>
  <c r="B51" i="9"/>
  <c r="T50" i="9"/>
  <c r="S50" i="9"/>
  <c r="R50" i="9"/>
  <c r="Q50" i="9"/>
  <c r="P50" i="9"/>
  <c r="K50" i="9"/>
  <c r="J50" i="9"/>
  <c r="I50" i="9"/>
  <c r="H50" i="9"/>
  <c r="G50" i="9"/>
  <c r="F50" i="9"/>
  <c r="E50" i="9"/>
  <c r="D50" i="9"/>
  <c r="C50" i="9"/>
  <c r="B50" i="9"/>
  <c r="T49" i="9"/>
  <c r="S49" i="9"/>
  <c r="R49" i="9"/>
  <c r="Q49" i="9"/>
  <c r="P49" i="9"/>
  <c r="K49" i="9"/>
  <c r="J49" i="9"/>
  <c r="I49" i="9"/>
  <c r="H49" i="9"/>
  <c r="G49" i="9"/>
  <c r="F49" i="9"/>
  <c r="E49" i="9"/>
  <c r="D49" i="9"/>
  <c r="C49" i="9"/>
  <c r="B49" i="9"/>
  <c r="T48" i="9"/>
  <c r="S48" i="9"/>
  <c r="R48" i="9"/>
  <c r="Q48" i="9"/>
  <c r="P48" i="9"/>
  <c r="K48" i="9"/>
  <c r="J48" i="9"/>
  <c r="I48" i="9"/>
  <c r="H48" i="9"/>
  <c r="G48" i="9"/>
  <c r="F48" i="9"/>
  <c r="E48" i="9"/>
  <c r="D48" i="9"/>
  <c r="C48" i="9"/>
  <c r="B48" i="9"/>
  <c r="T47" i="9"/>
  <c r="S47" i="9"/>
  <c r="R47" i="9"/>
  <c r="Q47" i="9"/>
  <c r="P47" i="9"/>
  <c r="K47" i="9"/>
  <c r="J47" i="9"/>
  <c r="I47" i="9"/>
  <c r="H47" i="9"/>
  <c r="G47" i="9"/>
  <c r="F47" i="9"/>
  <c r="E47" i="9"/>
  <c r="D47" i="9"/>
  <c r="C47" i="9"/>
  <c r="B47" i="9"/>
  <c r="T46" i="9"/>
  <c r="S46" i="9"/>
  <c r="R46" i="9"/>
  <c r="Q46" i="9"/>
  <c r="P46" i="9"/>
  <c r="K46" i="9"/>
  <c r="J46" i="9"/>
  <c r="I46" i="9"/>
  <c r="H46" i="9"/>
  <c r="G46" i="9"/>
  <c r="F46" i="9"/>
  <c r="E46" i="9"/>
  <c r="D46" i="9"/>
  <c r="C46" i="9"/>
  <c r="B46" i="9"/>
  <c r="T45" i="9"/>
  <c r="S45" i="9"/>
  <c r="R45" i="9"/>
  <c r="Q45" i="9"/>
  <c r="P45" i="9"/>
  <c r="K45" i="9"/>
  <c r="J45" i="9"/>
  <c r="I45" i="9"/>
  <c r="H45" i="9"/>
  <c r="G45" i="9"/>
  <c r="F45" i="9"/>
  <c r="E45" i="9"/>
  <c r="D45" i="9"/>
  <c r="C45" i="9"/>
  <c r="B45" i="9"/>
  <c r="T44" i="9"/>
  <c r="S44" i="9"/>
  <c r="R44" i="9"/>
  <c r="Q44" i="9"/>
  <c r="P44" i="9"/>
  <c r="K44" i="9"/>
  <c r="J44" i="9"/>
  <c r="I44" i="9"/>
  <c r="H44" i="9"/>
  <c r="G44" i="9"/>
  <c r="F44" i="9"/>
  <c r="E44" i="9"/>
  <c r="D44" i="9"/>
  <c r="C44" i="9"/>
  <c r="B44" i="9"/>
  <c r="T43" i="9"/>
  <c r="S43" i="9"/>
  <c r="R43" i="9"/>
  <c r="Q43" i="9"/>
  <c r="P43" i="9"/>
  <c r="K43" i="9"/>
  <c r="J43" i="9"/>
  <c r="I43" i="9"/>
  <c r="H43" i="9"/>
  <c r="G43" i="9"/>
  <c r="F43" i="9"/>
  <c r="E43" i="9"/>
  <c r="D43" i="9"/>
  <c r="C43" i="9"/>
  <c r="B43" i="9"/>
  <c r="T42" i="9"/>
  <c r="S42" i="9"/>
  <c r="R42" i="9"/>
  <c r="Q42" i="9"/>
  <c r="P42" i="9"/>
  <c r="K42" i="9"/>
  <c r="J42" i="9"/>
  <c r="I42" i="9"/>
  <c r="H42" i="9"/>
  <c r="G42" i="9"/>
  <c r="F42" i="9"/>
  <c r="E42" i="9"/>
  <c r="D42" i="9"/>
  <c r="C42" i="9"/>
  <c r="B42" i="9"/>
  <c r="T41" i="9"/>
  <c r="S41" i="9"/>
  <c r="R41" i="9"/>
  <c r="Q41" i="9"/>
  <c r="P41" i="9"/>
  <c r="K41" i="9"/>
  <c r="J41" i="9"/>
  <c r="I41" i="9"/>
  <c r="H41" i="9"/>
  <c r="G41" i="9"/>
  <c r="F41" i="9"/>
  <c r="E41" i="9"/>
  <c r="D41" i="9"/>
  <c r="C41" i="9"/>
  <c r="B41" i="9"/>
  <c r="T40" i="9"/>
  <c r="S40" i="9"/>
  <c r="R40" i="9"/>
  <c r="Q40" i="9"/>
  <c r="P40" i="9"/>
  <c r="K40" i="9"/>
  <c r="J40" i="9"/>
  <c r="I40" i="9"/>
  <c r="H40" i="9"/>
  <c r="G40" i="9"/>
  <c r="F40" i="9"/>
  <c r="E40" i="9"/>
  <c r="D40" i="9"/>
  <c r="C40" i="9"/>
  <c r="B40" i="9"/>
  <c r="T39" i="9"/>
  <c r="S39" i="9"/>
  <c r="R39" i="9"/>
  <c r="Q39" i="9"/>
  <c r="P39" i="9"/>
  <c r="K39" i="9"/>
  <c r="J39" i="9"/>
  <c r="I39" i="9"/>
  <c r="H39" i="9"/>
  <c r="G39" i="9"/>
  <c r="F39" i="9"/>
  <c r="E39" i="9"/>
  <c r="D39" i="9"/>
  <c r="C39" i="9"/>
  <c r="B39" i="9"/>
  <c r="T38" i="9"/>
  <c r="S38" i="9"/>
  <c r="R38" i="9"/>
  <c r="Q38" i="9"/>
  <c r="P38" i="9"/>
  <c r="K38" i="9"/>
  <c r="J38" i="9"/>
  <c r="I38" i="9"/>
  <c r="H38" i="9"/>
  <c r="G38" i="9"/>
  <c r="F38" i="9"/>
  <c r="E38" i="9"/>
  <c r="D38" i="9"/>
  <c r="C38" i="9"/>
  <c r="B38" i="9"/>
  <c r="T37" i="9"/>
  <c r="S37" i="9"/>
  <c r="R37" i="9"/>
  <c r="Q37" i="9"/>
  <c r="P37" i="9"/>
  <c r="K37" i="9"/>
  <c r="J37" i="9"/>
  <c r="I37" i="9"/>
  <c r="H37" i="9"/>
  <c r="G37" i="9"/>
  <c r="F37" i="9"/>
  <c r="E37" i="9"/>
  <c r="D37" i="9"/>
  <c r="C37" i="9"/>
  <c r="B37" i="9"/>
  <c r="T36" i="9"/>
  <c r="S36" i="9"/>
  <c r="R36" i="9"/>
  <c r="Q36" i="9"/>
  <c r="P36" i="9"/>
  <c r="K36" i="9"/>
  <c r="J36" i="9"/>
  <c r="I36" i="9"/>
  <c r="H36" i="9"/>
  <c r="G36" i="9"/>
  <c r="F36" i="9"/>
  <c r="E36" i="9"/>
  <c r="D36" i="9"/>
  <c r="C36" i="9"/>
  <c r="B36" i="9"/>
  <c r="T35" i="9"/>
  <c r="S35" i="9"/>
  <c r="R35" i="9"/>
  <c r="Q35" i="9"/>
  <c r="P35" i="9"/>
  <c r="K35" i="9"/>
  <c r="J35" i="9"/>
  <c r="I35" i="9"/>
  <c r="H35" i="9"/>
  <c r="G35" i="9"/>
  <c r="F35" i="9"/>
  <c r="E35" i="9"/>
  <c r="D35" i="9"/>
  <c r="C35" i="9"/>
  <c r="B35" i="9"/>
  <c r="T34" i="9"/>
  <c r="S34" i="9"/>
  <c r="R34" i="9"/>
  <c r="Q34" i="9"/>
  <c r="P34" i="9"/>
  <c r="K34" i="9"/>
  <c r="J34" i="9"/>
  <c r="I34" i="9"/>
  <c r="H34" i="9"/>
  <c r="G34" i="9"/>
  <c r="F34" i="9"/>
  <c r="E34" i="9"/>
  <c r="D34" i="9"/>
  <c r="C34" i="9"/>
  <c r="B34" i="9"/>
  <c r="T33" i="9"/>
  <c r="S33" i="9"/>
  <c r="R33" i="9"/>
  <c r="Q33" i="9"/>
  <c r="P33" i="9"/>
  <c r="K33" i="9"/>
  <c r="J33" i="9"/>
  <c r="I33" i="9"/>
  <c r="H33" i="9"/>
  <c r="G33" i="9"/>
  <c r="F33" i="9"/>
  <c r="E33" i="9"/>
  <c r="D33" i="9"/>
  <c r="C33" i="9"/>
  <c r="B33" i="9"/>
  <c r="T32" i="9"/>
  <c r="S32" i="9"/>
  <c r="R32" i="9"/>
  <c r="Q32" i="9"/>
  <c r="P32" i="9"/>
  <c r="K32" i="9"/>
  <c r="J32" i="9"/>
  <c r="I32" i="9"/>
  <c r="H32" i="9"/>
  <c r="G32" i="9"/>
  <c r="F32" i="9"/>
  <c r="E32" i="9"/>
  <c r="D32" i="9"/>
  <c r="C32" i="9"/>
  <c r="B32" i="9"/>
  <c r="R170" i="8"/>
  <c r="N170" i="8"/>
  <c r="J170" i="8"/>
  <c r="F170" i="8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23" i="1"/>
  <c r="S23" i="1" s="1"/>
  <c r="S30" i="1" s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145" i="8"/>
  <c r="B167" i="8" s="1"/>
  <c r="B144" i="8"/>
  <c r="B166" i="8" s="1"/>
  <c r="B143" i="8"/>
  <c r="B165" i="8" s="1"/>
  <c r="B142" i="8"/>
  <c r="B164" i="8" s="1"/>
  <c r="B141" i="8"/>
  <c r="B163" i="8" s="1"/>
  <c r="B140" i="8"/>
  <c r="B162" i="8" s="1"/>
  <c r="B139" i="8"/>
  <c r="B161" i="8" s="1"/>
  <c r="B138" i="8"/>
  <c r="B160" i="8" s="1"/>
  <c r="B137" i="8"/>
  <c r="B159" i="8" s="1"/>
  <c r="B136" i="8"/>
  <c r="B158" i="8" s="1"/>
  <c r="B135" i="8"/>
  <c r="B157" i="8" s="1"/>
  <c r="B134" i="8"/>
  <c r="B156" i="8" s="1"/>
  <c r="B133" i="8"/>
  <c r="B155" i="8" s="1"/>
  <c r="B132" i="8"/>
  <c r="B154" i="8" s="1"/>
  <c r="B131" i="8"/>
  <c r="B153" i="8" s="1"/>
  <c r="B130" i="8"/>
  <c r="B152" i="8" s="1"/>
  <c r="B129" i="8"/>
  <c r="B151" i="8" s="1"/>
  <c r="B128" i="8"/>
  <c r="B150" i="8" s="1"/>
  <c r="B127" i="8"/>
  <c r="B149" i="8" s="1"/>
  <c r="B126" i="8"/>
  <c r="B148" i="8" s="1"/>
  <c r="B125" i="8"/>
  <c r="B147" i="8" s="1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T9" i="5"/>
  <c r="T170" i="5" s="1"/>
  <c r="S9" i="5"/>
  <c r="S170" i="5" s="1"/>
  <c r="R9" i="5"/>
  <c r="R170" i="5" s="1"/>
  <c r="Q9" i="5"/>
  <c r="Q170" i="5" s="1"/>
  <c r="P9" i="5"/>
  <c r="P170" i="5" s="1"/>
  <c r="O9" i="5"/>
  <c r="O170" i="5" s="1"/>
  <c r="N9" i="5"/>
  <c r="N170" i="5" s="1"/>
  <c r="M9" i="5"/>
  <c r="M170" i="5" s="1"/>
  <c r="L9" i="5"/>
  <c r="L170" i="5" s="1"/>
  <c r="K9" i="5"/>
  <c r="K170" i="5" s="1"/>
  <c r="J9" i="5"/>
  <c r="J170" i="5" s="1"/>
  <c r="I9" i="5"/>
  <c r="I170" i="5" s="1"/>
  <c r="H9" i="5"/>
  <c r="H170" i="5" s="1"/>
  <c r="G9" i="5"/>
  <c r="G170" i="5" s="1"/>
  <c r="F9" i="5"/>
  <c r="F170" i="5" s="1"/>
  <c r="E9" i="5"/>
  <c r="E170" i="5" s="1"/>
  <c r="D9" i="5"/>
  <c r="D170" i="5" s="1"/>
  <c r="C9" i="5"/>
  <c r="C170" i="5" s="1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T9" i="9"/>
  <c r="T170" i="9" s="1"/>
  <c r="S9" i="9"/>
  <c r="S170" i="9" s="1"/>
  <c r="R9" i="9"/>
  <c r="R170" i="9" s="1"/>
  <c r="Q9" i="9"/>
  <c r="Q170" i="9" s="1"/>
  <c r="P9" i="9"/>
  <c r="P170" i="9" s="1"/>
  <c r="O9" i="9"/>
  <c r="O170" i="9" s="1"/>
  <c r="N9" i="9"/>
  <c r="N170" i="9" s="1"/>
  <c r="M9" i="9"/>
  <c r="M170" i="9" s="1"/>
  <c r="L9" i="9"/>
  <c r="L170" i="9" s="1"/>
  <c r="K9" i="9"/>
  <c r="K170" i="9" s="1"/>
  <c r="J9" i="9"/>
  <c r="J170" i="9" s="1"/>
  <c r="I9" i="9"/>
  <c r="I170" i="9" s="1"/>
  <c r="H9" i="9"/>
  <c r="H170" i="9" s="1"/>
  <c r="G9" i="9"/>
  <c r="G170" i="9" s="1"/>
  <c r="F9" i="9"/>
  <c r="F170" i="9" s="1"/>
  <c r="E9" i="9"/>
  <c r="E170" i="9" s="1"/>
  <c r="D9" i="9"/>
  <c r="D170" i="9" s="1"/>
  <c r="C9" i="9"/>
  <c r="C170" i="9" s="1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S35" i="1"/>
  <c r="C14" i="1"/>
  <c r="C15" i="1"/>
  <c r="C16" i="1"/>
  <c r="C17" i="1"/>
  <c r="C18" i="1"/>
  <c r="C19" i="1"/>
  <c r="C13" i="1"/>
  <c r="S13" i="1"/>
  <c r="A185" i="9"/>
  <c r="A171" i="9"/>
  <c r="B165" i="9"/>
  <c r="AA101" i="9"/>
  <c r="Z101" i="9"/>
  <c r="X100" i="9"/>
  <c r="T170" i="8"/>
  <c r="S170" i="8"/>
  <c r="Q170" i="8"/>
  <c r="P170" i="8"/>
  <c r="O170" i="8"/>
  <c r="M170" i="8"/>
  <c r="L170" i="8"/>
  <c r="K170" i="8"/>
  <c r="I170" i="8"/>
  <c r="H170" i="8"/>
  <c r="G170" i="8"/>
  <c r="E170" i="8"/>
  <c r="D170" i="8"/>
  <c r="C170" i="8"/>
  <c r="AA101" i="8"/>
  <c r="Z101" i="8"/>
  <c r="X100" i="8"/>
  <c r="AA101" i="5"/>
  <c r="Z101" i="5"/>
  <c r="X100" i="5"/>
  <c r="S25" i="1"/>
  <c r="S32" i="1" s="1"/>
  <c r="S8" i="1"/>
  <c r="S15" i="1" s="1"/>
  <c r="C28" i="1"/>
  <c r="S28" i="1" s="1"/>
  <c r="C26" i="1"/>
  <c r="C24" i="1"/>
  <c r="C46" i="1"/>
  <c r="C45" i="1"/>
  <c r="C44" i="1"/>
  <c r="C43" i="1"/>
  <c r="C42" i="1"/>
  <c r="C41" i="1"/>
  <c r="C40" i="1"/>
  <c r="S24" i="1"/>
  <c r="S31" i="1" s="1"/>
  <c r="S26" i="1"/>
  <c r="S33" i="1" s="1"/>
  <c r="S27" i="1"/>
  <c r="S34" i="1" s="1"/>
  <c r="S29" i="1"/>
  <c r="S36" i="1" s="1"/>
  <c r="S7" i="1"/>
  <c r="S14" i="1" s="1"/>
  <c r="S9" i="1"/>
  <c r="S16" i="1" s="1"/>
  <c r="S10" i="1"/>
  <c r="S17" i="1" s="1"/>
  <c r="S11" i="1"/>
  <c r="S18" i="1" s="1"/>
  <c r="S12" i="1"/>
  <c r="S19" i="1" s="1"/>
  <c r="S6" i="1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5" i="5"/>
  <c r="O144" i="5"/>
  <c r="O143" i="5"/>
  <c r="O142" i="5"/>
  <c r="O141" i="5"/>
  <c r="O140" i="5"/>
  <c r="O139" i="5"/>
  <c r="O138" i="5"/>
  <c r="O137" i="5"/>
  <c r="O136" i="5"/>
  <c r="O135" i="5"/>
  <c r="O134" i="5"/>
  <c r="O133" i="5"/>
  <c r="O132" i="5"/>
  <c r="O131" i="5"/>
  <c r="O130" i="5"/>
  <c r="O129" i="5"/>
  <c r="O128" i="5"/>
  <c r="O127" i="5"/>
  <c r="O126" i="5"/>
  <c r="O125" i="5"/>
  <c r="O145" i="9"/>
  <c r="O144" i="9"/>
  <c r="O143" i="9"/>
  <c r="O142" i="9"/>
  <c r="O141" i="9"/>
  <c r="O140" i="9"/>
  <c r="O139" i="9"/>
  <c r="O138" i="9"/>
  <c r="O137" i="9"/>
  <c r="O136" i="9"/>
  <c r="O135" i="9"/>
  <c r="O134" i="9"/>
  <c r="O133" i="9"/>
  <c r="O132" i="9"/>
  <c r="O131" i="9"/>
  <c r="O130" i="9"/>
  <c r="O129" i="9"/>
  <c r="O128" i="9"/>
  <c r="O127" i="9"/>
  <c r="O126" i="9"/>
  <c r="O125" i="9"/>
  <c r="F23" i="1" l="1"/>
  <c r="F40" i="1" s="1"/>
  <c r="P23" i="1"/>
  <c r="P40" i="1" s="1"/>
  <c r="H23" i="1"/>
  <c r="J23" i="1"/>
  <c r="J40" i="1" s="1"/>
  <c r="L23" i="1"/>
  <c r="D23" i="1"/>
  <c r="O23" i="1"/>
  <c r="O40" i="1" s="1"/>
  <c r="K23" i="1"/>
  <c r="K40" i="1" s="1"/>
  <c r="Q23" i="1"/>
  <c r="Q40" i="1" s="1"/>
  <c r="G23" i="1"/>
  <c r="G40" i="1" s="1"/>
  <c r="I23" i="1"/>
  <c r="I40" i="1" s="1"/>
  <c r="E23" i="1"/>
  <c r="E40" i="1" s="1"/>
  <c r="N23" i="1"/>
  <c r="N40" i="1" s="1"/>
  <c r="B130" i="5"/>
  <c r="B152" i="5" s="1"/>
  <c r="B111" i="9"/>
  <c r="Y111" i="9" s="1"/>
  <c r="B108" i="9"/>
  <c r="Y108" i="9" s="1"/>
  <c r="B133" i="5"/>
  <c r="B155" i="5" s="1"/>
  <c r="B143" i="5"/>
  <c r="B165" i="5" s="1"/>
  <c r="B120" i="8"/>
  <c r="Y120" i="8" s="1"/>
  <c r="B142" i="5"/>
  <c r="B164" i="5" s="1"/>
  <c r="B118" i="8"/>
  <c r="Y118" i="8" s="1"/>
  <c r="B118" i="9"/>
  <c r="Y118" i="9" s="1"/>
  <c r="B120" i="9"/>
  <c r="Y120" i="9" s="1"/>
  <c r="B132" i="5"/>
  <c r="B154" i="5" s="1"/>
  <c r="B117" i="9"/>
  <c r="Y117" i="9" s="1"/>
  <c r="B145" i="5"/>
  <c r="B167" i="5" s="1"/>
  <c r="B139" i="5"/>
  <c r="B161" i="5" s="1"/>
  <c r="B134" i="5"/>
  <c r="B156" i="5" s="1"/>
  <c r="B138" i="5"/>
  <c r="B160" i="5" s="1"/>
  <c r="B144" i="5"/>
  <c r="B166" i="5" s="1"/>
  <c r="B127" i="5"/>
  <c r="B149" i="5" s="1"/>
  <c r="B110" i="9"/>
  <c r="Y110" i="9" s="1"/>
  <c r="B128" i="5"/>
  <c r="B150" i="5" s="1"/>
  <c r="B105" i="9"/>
  <c r="Y105" i="9" s="1"/>
  <c r="B135" i="5"/>
  <c r="B157" i="5" s="1"/>
  <c r="B106" i="9"/>
  <c r="Y106" i="9" s="1"/>
  <c r="B113" i="9"/>
  <c r="Y113" i="9" s="1"/>
  <c r="B123" i="9"/>
  <c r="Y123" i="9" s="1"/>
  <c r="B112" i="9"/>
  <c r="Y112" i="9" s="1"/>
  <c r="B116" i="9"/>
  <c r="Y116" i="9" s="1"/>
  <c r="B122" i="9"/>
  <c r="Y122" i="9" s="1"/>
  <c r="B109" i="9"/>
  <c r="Y109" i="9" s="1"/>
  <c r="B131" i="5"/>
  <c r="B153" i="5" s="1"/>
  <c r="B136" i="5"/>
  <c r="B158" i="5" s="1"/>
  <c r="B141" i="5"/>
  <c r="B163" i="5" s="1"/>
  <c r="B114" i="9"/>
  <c r="Y114" i="9" s="1"/>
  <c r="B125" i="5"/>
  <c r="B147" i="5" s="1"/>
  <c r="B129" i="5"/>
  <c r="B151" i="5" s="1"/>
  <c r="B137" i="5"/>
  <c r="B159" i="5" s="1"/>
  <c r="B103" i="9"/>
  <c r="Y103" i="9" s="1"/>
  <c r="B107" i="9"/>
  <c r="Y107" i="9" s="1"/>
  <c r="B115" i="9"/>
  <c r="Y115" i="9" s="1"/>
  <c r="B119" i="9"/>
  <c r="Y119" i="9" s="1"/>
  <c r="B126" i="5"/>
  <c r="B148" i="5" s="1"/>
  <c r="B104" i="9"/>
  <c r="Y104" i="9" s="1"/>
  <c r="B140" i="5"/>
  <c r="B162" i="5" s="1"/>
  <c r="B121" i="9"/>
  <c r="Y121" i="9" s="1"/>
  <c r="M10" i="9"/>
  <c r="M26" i="9"/>
  <c r="M10" i="8"/>
  <c r="M26" i="8"/>
  <c r="M32" i="5"/>
  <c r="M48" i="5"/>
  <c r="M22" i="8"/>
  <c r="T23" i="1"/>
  <c r="T40" i="1" s="1"/>
  <c r="D40" i="1"/>
  <c r="W23" i="1"/>
  <c r="W40" i="1" s="1"/>
  <c r="X23" i="1"/>
  <c r="X40" i="1" s="1"/>
  <c r="U52" i="9"/>
  <c r="H139" i="9" l="1"/>
  <c r="D142" i="9"/>
  <c r="D129" i="9"/>
  <c r="D131" i="9"/>
  <c r="D128" i="9"/>
  <c r="N139" i="9"/>
  <c r="I139" i="9" s="1"/>
  <c r="N136" i="9"/>
  <c r="I136" i="9" s="1"/>
  <c r="D140" i="9"/>
  <c r="F128" i="9"/>
  <c r="H132" i="9"/>
  <c r="D125" i="9"/>
  <c r="D138" i="9"/>
  <c r="F125" i="9"/>
  <c r="N134" i="9"/>
  <c r="I134" i="9" s="1"/>
  <c r="F127" i="9"/>
  <c r="N145" i="9"/>
  <c r="I145" i="9" s="1"/>
  <c r="N132" i="9"/>
  <c r="I132" i="9" s="1"/>
  <c r="L35" i="9"/>
  <c r="L46" i="9"/>
  <c r="L43" i="9"/>
  <c r="L34" i="9"/>
  <c r="L33" i="9"/>
  <c r="D126" i="9"/>
  <c r="D145" i="9"/>
  <c r="L39" i="9"/>
  <c r="L41" i="9"/>
  <c r="D127" i="9"/>
  <c r="L52" i="9"/>
  <c r="L45" i="9"/>
  <c r="L38" i="9"/>
  <c r="L49" i="9"/>
  <c r="L44" i="9"/>
  <c r="V23" i="1"/>
  <c r="V40" i="1" s="1"/>
  <c r="L40" i="1"/>
  <c r="L51" i="9"/>
  <c r="L42" i="9"/>
  <c r="L32" i="9"/>
  <c r="L47" i="9"/>
  <c r="L36" i="9"/>
  <c r="L40" i="9"/>
  <c r="L50" i="9"/>
  <c r="L48" i="9"/>
  <c r="L37" i="9"/>
  <c r="F129" i="9"/>
  <c r="F126" i="9"/>
  <c r="N142" i="9"/>
  <c r="I142" i="9" s="1"/>
  <c r="D143" i="9"/>
  <c r="H136" i="9"/>
  <c r="H40" i="1"/>
  <c r="U23" i="1"/>
  <c r="N141" i="9"/>
  <c r="I141" i="9" s="1"/>
  <c r="N143" i="9"/>
  <c r="I143" i="9" s="1"/>
  <c r="N129" i="9"/>
  <c r="I129" i="9" s="1"/>
  <c r="D136" i="9"/>
  <c r="N131" i="9"/>
  <c r="I131" i="9" s="1"/>
  <c r="N135" i="9"/>
  <c r="I135" i="9" s="1"/>
  <c r="N128" i="9"/>
  <c r="I128" i="9" s="1"/>
  <c r="N126" i="9"/>
  <c r="I126" i="9" s="1"/>
  <c r="N133" i="9"/>
  <c r="I133" i="9" s="1"/>
  <c r="N138" i="9"/>
  <c r="I138" i="9" s="1"/>
  <c r="N127" i="9"/>
  <c r="I127" i="9" s="1"/>
  <c r="N125" i="9"/>
  <c r="I125" i="9" s="1"/>
  <c r="D135" i="9"/>
  <c r="D130" i="9"/>
  <c r="D139" i="9"/>
  <c r="N137" i="9"/>
  <c r="I137" i="9" s="1"/>
  <c r="N144" i="9"/>
  <c r="I144" i="9" s="1"/>
  <c r="N130" i="9"/>
  <c r="I130" i="9" s="1"/>
  <c r="N140" i="9"/>
  <c r="I140" i="9" s="1"/>
  <c r="T50" i="8"/>
  <c r="T51" i="8"/>
  <c r="T49" i="8"/>
  <c r="T36" i="8"/>
  <c r="S45" i="8"/>
  <c r="T33" i="8"/>
  <c r="T35" i="8"/>
  <c r="S47" i="8"/>
  <c r="R39" i="8"/>
  <c r="T41" i="8"/>
  <c r="S36" i="8"/>
  <c r="S40" i="8"/>
  <c r="S38" i="8"/>
  <c r="S43" i="8"/>
  <c r="R34" i="8"/>
  <c r="T44" i="8"/>
  <c r="S48" i="8"/>
  <c r="R51" i="8"/>
  <c r="R47" i="8"/>
  <c r="R46" i="8"/>
  <c r="R43" i="8"/>
  <c r="R44" i="8"/>
  <c r="S35" i="8"/>
  <c r="T47" i="8"/>
  <c r="R36" i="8"/>
  <c r="R33" i="8"/>
  <c r="R40" i="8"/>
  <c r="R38" i="8"/>
  <c r="S34" i="8"/>
  <c r="S46" i="8"/>
  <c r="S50" i="8"/>
  <c r="S51" i="8"/>
  <c r="T45" i="8"/>
  <c r="T39" i="8"/>
  <c r="T34" i="8"/>
  <c r="R50" i="8"/>
  <c r="R48" i="8"/>
  <c r="S41" i="8"/>
  <c r="R35" i="8"/>
  <c r="S49" i="8"/>
  <c r="R49" i="8"/>
  <c r="S33" i="8"/>
  <c r="T43" i="8"/>
  <c r="T40" i="8"/>
  <c r="R45" i="8"/>
  <c r="T48" i="8"/>
  <c r="S39" i="8"/>
  <c r="S44" i="8"/>
  <c r="T38" i="8"/>
  <c r="T46" i="8"/>
  <c r="R41" i="8"/>
  <c r="I51" i="8"/>
  <c r="E34" i="8"/>
  <c r="D49" i="8"/>
  <c r="K50" i="8"/>
  <c r="H50" i="8"/>
  <c r="H46" i="8"/>
  <c r="H40" i="8"/>
  <c r="I41" i="8"/>
  <c r="D36" i="8"/>
  <c r="G44" i="8"/>
  <c r="J51" i="8"/>
  <c r="G50" i="8"/>
  <c r="J46" i="8"/>
  <c r="I40" i="8"/>
  <c r="G51" i="8"/>
  <c r="D38" i="8"/>
  <c r="F43" i="8"/>
  <c r="E44" i="8"/>
  <c r="F35" i="8"/>
  <c r="E38" i="8"/>
  <c r="G49" i="8"/>
  <c r="D48" i="8"/>
  <c r="J38" i="8"/>
  <c r="G47" i="8"/>
  <c r="J33" i="8"/>
  <c r="J39" i="8"/>
  <c r="F51" i="8"/>
  <c r="F40" i="8"/>
  <c r="K33" i="8"/>
  <c r="E36" i="8"/>
  <c r="I39" i="8"/>
  <c r="D40" i="8"/>
  <c r="I48" i="8"/>
  <c r="I34" i="8"/>
  <c r="D34" i="8"/>
  <c r="H34" i="8"/>
  <c r="E43" i="8"/>
  <c r="G34" i="8"/>
  <c r="G36" i="8"/>
  <c r="E40" i="8"/>
  <c r="E51" i="8"/>
  <c r="H45" i="8"/>
  <c r="F33" i="8"/>
  <c r="K36" i="8"/>
  <c r="J35" i="8"/>
  <c r="G38" i="8"/>
  <c r="J48" i="8"/>
  <c r="K40" i="8"/>
  <c r="I33" i="8"/>
  <c r="F50" i="8"/>
  <c r="G43" i="8"/>
  <c r="K43" i="8"/>
  <c r="H43" i="8"/>
  <c r="G40" i="8"/>
  <c r="K44" i="8"/>
  <c r="K47" i="8"/>
  <c r="J34" i="8"/>
  <c r="F44" i="8"/>
  <c r="F47" i="8"/>
  <c r="F41" i="8"/>
  <c r="G46" i="8"/>
  <c r="E33" i="8"/>
  <c r="E46" i="8"/>
  <c r="D46" i="8"/>
  <c r="H38" i="8"/>
  <c r="J36" i="8"/>
  <c r="F46" i="8"/>
  <c r="F48" i="8"/>
  <c r="G33" i="8"/>
  <c r="G35" i="8"/>
  <c r="F45" i="8"/>
  <c r="I45" i="8"/>
  <c r="D44" i="8"/>
  <c r="K35" i="8"/>
  <c r="E47" i="8"/>
  <c r="H47" i="8"/>
  <c r="E50" i="8"/>
  <c r="J47" i="8"/>
  <c r="I49" i="8"/>
  <c r="F38" i="8"/>
  <c r="H44" i="8"/>
  <c r="D45" i="8"/>
  <c r="H49" i="8"/>
  <c r="E35" i="8"/>
  <c r="D43" i="8"/>
  <c r="K34" i="8"/>
  <c r="H35" i="8"/>
  <c r="J43" i="8"/>
  <c r="E45" i="8"/>
  <c r="J40" i="8"/>
  <c r="I36" i="8"/>
  <c r="I50" i="8"/>
  <c r="K46" i="8"/>
  <c r="I38" i="8"/>
  <c r="D33" i="8"/>
  <c r="F39" i="8"/>
  <c r="K45" i="8"/>
  <c r="E48" i="8"/>
  <c r="D51" i="8"/>
  <c r="E39" i="8"/>
  <c r="D39" i="8"/>
  <c r="H39" i="8"/>
  <c r="J50" i="8"/>
  <c r="G41" i="8"/>
  <c r="H33" i="8"/>
  <c r="G39" i="8"/>
  <c r="D41" i="8"/>
  <c r="K51" i="8"/>
  <c r="I35" i="8"/>
  <c r="F36" i="8"/>
  <c r="F49" i="8"/>
  <c r="I47" i="8"/>
  <c r="D35" i="8"/>
  <c r="J45" i="8"/>
  <c r="I46" i="8"/>
  <c r="K48" i="8"/>
  <c r="G48" i="8"/>
  <c r="J44" i="8"/>
  <c r="K39" i="8"/>
  <c r="D50" i="8"/>
  <c r="D47" i="8"/>
  <c r="E41" i="8"/>
  <c r="H48" i="8"/>
  <c r="H36" i="8"/>
  <c r="H51" i="8"/>
  <c r="I44" i="8"/>
  <c r="G45" i="8"/>
  <c r="K49" i="8"/>
  <c r="J49" i="8"/>
  <c r="E49" i="8"/>
  <c r="H41" i="8"/>
  <c r="F34" i="8"/>
  <c r="K38" i="8"/>
  <c r="K41" i="8"/>
  <c r="J41" i="8"/>
  <c r="I43" i="8"/>
  <c r="P39" i="8"/>
  <c r="P40" i="8"/>
  <c r="P37" i="8"/>
  <c r="P46" i="8"/>
  <c r="P47" i="8"/>
  <c r="P33" i="8"/>
  <c r="P43" i="8"/>
  <c r="P50" i="8"/>
  <c r="P48" i="8"/>
  <c r="P34" i="8"/>
  <c r="P45" i="8"/>
  <c r="P38" i="8"/>
  <c r="P41" i="8"/>
  <c r="P44" i="8"/>
  <c r="P36" i="8"/>
  <c r="P51" i="8"/>
  <c r="P35" i="8"/>
  <c r="P49" i="8"/>
  <c r="M44" i="5"/>
  <c r="M22" i="9"/>
  <c r="N26" i="8"/>
  <c r="N26" i="9"/>
  <c r="N48" i="5"/>
  <c r="N20" i="8"/>
  <c r="N20" i="9"/>
  <c r="N42" i="5"/>
  <c r="N24" i="8"/>
  <c r="N24" i="9"/>
  <c r="N46" i="5"/>
  <c r="M15" i="8"/>
  <c r="M15" i="9"/>
  <c r="M37" i="5"/>
  <c r="M12" i="8"/>
  <c r="M12" i="9"/>
  <c r="M34" i="5"/>
  <c r="N21" i="8"/>
  <c r="N43" i="5"/>
  <c r="N21" i="9"/>
  <c r="M28" i="8"/>
  <c r="M28" i="9"/>
  <c r="M50" i="5"/>
  <c r="M12" i="1"/>
  <c r="M21" i="8"/>
  <c r="M43" i="5"/>
  <c r="M21" i="9"/>
  <c r="N27" i="8"/>
  <c r="N49" i="5"/>
  <c r="N27" i="9"/>
  <c r="N17" i="8"/>
  <c r="N17" i="9"/>
  <c r="N39" i="5"/>
  <c r="N10" i="8"/>
  <c r="N10" i="9"/>
  <c r="N32" i="5"/>
  <c r="O22" i="8"/>
  <c r="O22" i="9"/>
  <c r="O44" i="5"/>
  <c r="M27" i="8"/>
  <c r="M27" i="9"/>
  <c r="M49" i="5"/>
  <c r="M11" i="8"/>
  <c r="M11" i="9"/>
  <c r="M33" i="5"/>
  <c r="M14" i="8"/>
  <c r="M14" i="9"/>
  <c r="M36" i="5"/>
  <c r="N22" i="8"/>
  <c r="N22" i="9"/>
  <c r="N44" i="5"/>
  <c r="M20" i="8"/>
  <c r="M42" i="5"/>
  <c r="M20" i="9"/>
  <c r="M17" i="8"/>
  <c r="M39" i="5"/>
  <c r="M17" i="9"/>
  <c r="N28" i="8"/>
  <c r="N28" i="9"/>
  <c r="N50" i="5"/>
  <c r="N29" i="8"/>
  <c r="N51" i="5"/>
  <c r="N29" i="9"/>
  <c r="N30" i="8"/>
  <c r="N52" i="5"/>
  <c r="N30" i="9"/>
  <c r="N19" i="8"/>
  <c r="N41" i="5"/>
  <c r="N19" i="9"/>
  <c r="N15" i="8"/>
  <c r="N37" i="5"/>
  <c r="N15" i="9"/>
  <c r="M23" i="8"/>
  <c r="M23" i="9"/>
  <c r="M45" i="5"/>
  <c r="M24" i="8"/>
  <c r="M46" i="5"/>
  <c r="M24" i="9"/>
  <c r="N11" i="8"/>
  <c r="N11" i="9"/>
  <c r="N33" i="5"/>
  <c r="M13" i="8"/>
  <c r="M35" i="5"/>
  <c r="M13" i="9"/>
  <c r="M30" i="8"/>
  <c r="M52" i="5"/>
  <c r="M30" i="9"/>
  <c r="M29" i="8"/>
  <c r="M51" i="5"/>
  <c r="M29" i="9"/>
  <c r="M18" i="8"/>
  <c r="M18" i="9"/>
  <c r="M40" i="5"/>
  <c r="N25" i="8"/>
  <c r="N25" i="9"/>
  <c r="N47" i="5"/>
  <c r="N18" i="8"/>
  <c r="N18" i="9"/>
  <c r="N40" i="5"/>
  <c r="N23" i="8"/>
  <c r="N45" i="5"/>
  <c r="N23" i="9"/>
  <c r="N16" i="8"/>
  <c r="N16" i="9"/>
  <c r="N38" i="5"/>
  <c r="N14" i="8"/>
  <c r="N14" i="9"/>
  <c r="N36" i="5"/>
  <c r="M19" i="8"/>
  <c r="M19" i="9"/>
  <c r="M41" i="5"/>
  <c r="M16" i="8"/>
  <c r="M38" i="5"/>
  <c r="M16" i="9"/>
  <c r="N13" i="8"/>
  <c r="N35" i="5"/>
  <c r="N13" i="9"/>
  <c r="N12" i="8"/>
  <c r="N12" i="9"/>
  <c r="N34" i="5"/>
  <c r="M25" i="8"/>
  <c r="M25" i="9"/>
  <c r="M47" i="5"/>
  <c r="W30" i="1"/>
  <c r="V30" i="1"/>
  <c r="X30" i="1"/>
  <c r="D133" i="9" l="1"/>
  <c r="D141" i="9"/>
  <c r="D132" i="9"/>
  <c r="D144" i="9"/>
  <c r="D137" i="9"/>
  <c r="D134" i="9"/>
  <c r="H127" i="9"/>
  <c r="H140" i="9"/>
  <c r="C128" i="9"/>
  <c r="C126" i="9"/>
  <c r="C132" i="9"/>
  <c r="H130" i="9"/>
  <c r="H142" i="9"/>
  <c r="H129" i="9"/>
  <c r="H131" i="9"/>
  <c r="H128" i="9"/>
  <c r="H141" i="9"/>
  <c r="F130" i="9"/>
  <c r="C131" i="9"/>
  <c r="H137" i="9"/>
  <c r="C129" i="9"/>
  <c r="H134" i="9"/>
  <c r="H135" i="9"/>
  <c r="C137" i="9"/>
  <c r="H138" i="9"/>
  <c r="C138" i="9"/>
  <c r="H143" i="9"/>
  <c r="H125" i="9"/>
  <c r="C135" i="9"/>
  <c r="T30" i="1"/>
  <c r="C133" i="9"/>
  <c r="H145" i="9"/>
  <c r="C136" i="9"/>
  <c r="F131" i="9"/>
  <c r="H144" i="9"/>
  <c r="C143" i="9"/>
  <c r="C144" i="9"/>
  <c r="U30" i="1"/>
  <c r="U40" i="1"/>
  <c r="H133" i="9"/>
  <c r="H126" i="9"/>
  <c r="F128" i="8"/>
  <c r="F125" i="8"/>
  <c r="N139" i="8"/>
  <c r="I139" i="8" s="1"/>
  <c r="N143" i="8"/>
  <c r="I143" i="8" s="1"/>
  <c r="N137" i="8"/>
  <c r="I137" i="8" s="1"/>
  <c r="N135" i="8"/>
  <c r="I135" i="8" s="1"/>
  <c r="N134" i="8"/>
  <c r="I134" i="8" s="1"/>
  <c r="D25" i="1"/>
  <c r="C37" i="8"/>
  <c r="D42" i="8"/>
  <c r="K42" i="8"/>
  <c r="G29" i="1"/>
  <c r="G46" i="1" s="1"/>
  <c r="E25" i="1"/>
  <c r="D37" i="8"/>
  <c r="K27" i="1"/>
  <c r="K43" i="1" s="1"/>
  <c r="J52" i="8"/>
  <c r="G42" i="8"/>
  <c r="J27" i="1"/>
  <c r="I52" i="8"/>
  <c r="C45" i="8"/>
  <c r="F27" i="1"/>
  <c r="F43" i="1" s="1"/>
  <c r="E52" i="8"/>
  <c r="I42" i="8"/>
  <c r="L27" i="1"/>
  <c r="K52" i="8"/>
  <c r="C48" i="8"/>
  <c r="J42" i="8"/>
  <c r="T32" i="8"/>
  <c r="O25" i="1"/>
  <c r="R37" i="8"/>
  <c r="T42" i="8"/>
  <c r="Q44" i="8"/>
  <c r="Q48" i="8"/>
  <c r="N29" i="1"/>
  <c r="N46" i="1" s="1"/>
  <c r="Q29" i="1"/>
  <c r="Q46" i="1" s="1"/>
  <c r="R32" i="8"/>
  <c r="F126" i="8"/>
  <c r="N144" i="8"/>
  <c r="I144" i="8" s="1"/>
  <c r="N138" i="8"/>
  <c r="I138" i="8" s="1"/>
  <c r="N136" i="8"/>
  <c r="I136" i="8" s="1"/>
  <c r="N131" i="8"/>
  <c r="I131" i="8" s="1"/>
  <c r="N125" i="8"/>
  <c r="I125" i="8" s="1"/>
  <c r="N133" i="8"/>
  <c r="I133" i="8" s="1"/>
  <c r="P42" i="8"/>
  <c r="P32" i="8"/>
  <c r="P52" i="8"/>
  <c r="I25" i="1"/>
  <c r="H37" i="8"/>
  <c r="C43" i="8"/>
  <c r="C35" i="8"/>
  <c r="C34" i="8"/>
  <c r="C42" i="8"/>
  <c r="D27" i="1"/>
  <c r="C52" i="8"/>
  <c r="E27" i="1"/>
  <c r="E43" i="1" s="1"/>
  <c r="D52" i="8"/>
  <c r="F25" i="1"/>
  <c r="E37" i="8"/>
  <c r="G25" i="1"/>
  <c r="F37" i="8"/>
  <c r="G32" i="8"/>
  <c r="C44" i="8"/>
  <c r="K32" i="8"/>
  <c r="K29" i="1"/>
  <c r="K46" i="1" s="1"/>
  <c r="C49" i="8"/>
  <c r="I29" i="1"/>
  <c r="G27" i="1"/>
  <c r="G43" i="1" s="1"/>
  <c r="F52" i="8"/>
  <c r="H25" i="1"/>
  <c r="G37" i="8"/>
  <c r="Q45" i="8"/>
  <c r="Q49" i="8"/>
  <c r="Q42" i="8"/>
  <c r="Q35" i="8"/>
  <c r="Q25" i="1"/>
  <c r="T37" i="8"/>
  <c r="Q43" i="8"/>
  <c r="Q33" i="8"/>
  <c r="Q40" i="8"/>
  <c r="F129" i="8"/>
  <c r="N141" i="8"/>
  <c r="I141" i="8" s="1"/>
  <c r="N142" i="8"/>
  <c r="I142" i="8" s="1"/>
  <c r="N128" i="8"/>
  <c r="I128" i="8" s="1"/>
  <c r="N132" i="8"/>
  <c r="I132" i="8" s="1"/>
  <c r="N127" i="8"/>
  <c r="I127" i="8" s="1"/>
  <c r="C46" i="8"/>
  <c r="E29" i="1"/>
  <c r="E46" i="1" s="1"/>
  <c r="F42" i="8"/>
  <c r="F29" i="1"/>
  <c r="F46" i="1" s="1"/>
  <c r="C32" i="8"/>
  <c r="H42" i="8"/>
  <c r="D32" i="8"/>
  <c r="C47" i="8"/>
  <c r="H29" i="1"/>
  <c r="C51" i="8"/>
  <c r="C41" i="8"/>
  <c r="K25" i="1"/>
  <c r="J37" i="8"/>
  <c r="I27" i="1"/>
  <c r="H52" i="8"/>
  <c r="J25" i="1"/>
  <c r="I37" i="8"/>
  <c r="C38" i="8"/>
  <c r="E32" i="8"/>
  <c r="J32" i="8"/>
  <c r="L25" i="1"/>
  <c r="V25" i="1" s="1"/>
  <c r="K37" i="8"/>
  <c r="Q41" i="8"/>
  <c r="P25" i="1"/>
  <c r="S37" i="8"/>
  <c r="N25" i="1"/>
  <c r="Q37" i="8"/>
  <c r="S42" i="8"/>
  <c r="Q39" i="8"/>
  <c r="P27" i="1"/>
  <c r="P43" i="1" s="1"/>
  <c r="S52" i="8"/>
  <c r="N27" i="1"/>
  <c r="N43" i="1" s="1"/>
  <c r="Q52" i="8"/>
  <c r="O27" i="1"/>
  <c r="O43" i="1" s="1"/>
  <c r="R52" i="8"/>
  <c r="Q34" i="8"/>
  <c r="Q47" i="8"/>
  <c r="Q36" i="8"/>
  <c r="Q46" i="8"/>
  <c r="F127" i="8"/>
  <c r="N140" i="8"/>
  <c r="I140" i="8" s="1"/>
  <c r="N145" i="8"/>
  <c r="I145" i="8" s="1"/>
  <c r="N126" i="8"/>
  <c r="I126" i="8" s="1"/>
  <c r="N130" i="8"/>
  <c r="I130" i="8" s="1"/>
  <c r="N129" i="8"/>
  <c r="I129" i="8" s="1"/>
  <c r="H32" i="8"/>
  <c r="D29" i="1"/>
  <c r="C33" i="8"/>
  <c r="C39" i="8"/>
  <c r="E42" i="8"/>
  <c r="I32" i="8"/>
  <c r="C50" i="8"/>
  <c r="C40" i="8"/>
  <c r="J29" i="1"/>
  <c r="L29" i="1"/>
  <c r="F32" i="8"/>
  <c r="C36" i="8"/>
  <c r="H27" i="1"/>
  <c r="G52" i="8"/>
  <c r="S32" i="8"/>
  <c r="Q32" i="8"/>
  <c r="Q50" i="8"/>
  <c r="R42" i="8"/>
  <c r="Q51" i="8"/>
  <c r="Q27" i="1"/>
  <c r="Q43" i="1" s="1"/>
  <c r="T52" i="8"/>
  <c r="P29" i="1"/>
  <c r="P46" i="1" s="1"/>
  <c r="Q38" i="8"/>
  <c r="O29" i="1"/>
  <c r="O46" i="1" s="1"/>
  <c r="P18" i="5"/>
  <c r="P17" i="5"/>
  <c r="P12" i="5"/>
  <c r="P11" i="5"/>
  <c r="P30" i="5"/>
  <c r="P26" i="5"/>
  <c r="P13" i="5"/>
  <c r="P20" i="5"/>
  <c r="P19" i="5"/>
  <c r="P14" i="5"/>
  <c r="P25" i="5"/>
  <c r="P28" i="5"/>
  <c r="P27" i="5"/>
  <c r="P22" i="5"/>
  <c r="P21" i="5"/>
  <c r="P16" i="5"/>
  <c r="P15" i="5"/>
  <c r="P29" i="5"/>
  <c r="P24" i="5"/>
  <c r="P23" i="5"/>
  <c r="E28" i="5"/>
  <c r="K23" i="5"/>
  <c r="C22" i="5"/>
  <c r="I17" i="5"/>
  <c r="F14" i="5"/>
  <c r="E20" i="5"/>
  <c r="K15" i="5"/>
  <c r="C29" i="5"/>
  <c r="D14" i="5"/>
  <c r="H28" i="5"/>
  <c r="E12" i="5"/>
  <c r="K28" i="5"/>
  <c r="C17" i="5"/>
  <c r="E29" i="5"/>
  <c r="I22" i="5"/>
  <c r="J14" i="5"/>
  <c r="G27" i="5"/>
  <c r="K20" i="5"/>
  <c r="F30" i="5"/>
  <c r="K27" i="5"/>
  <c r="D19" i="5"/>
  <c r="E27" i="5"/>
  <c r="H25" i="5"/>
  <c r="G19" i="5"/>
  <c r="K12" i="5"/>
  <c r="J19" i="5"/>
  <c r="E13" i="5"/>
  <c r="F22" i="5"/>
  <c r="G11" i="5"/>
  <c r="J7" i="1"/>
  <c r="E16" i="5"/>
  <c r="K11" i="5"/>
  <c r="C13" i="5"/>
  <c r="I16" i="5"/>
  <c r="H12" i="5"/>
  <c r="G10" i="5"/>
  <c r="F25" i="5"/>
  <c r="D28" i="5"/>
  <c r="D23" i="5"/>
  <c r="F18" i="5"/>
  <c r="K17" i="5"/>
  <c r="D21" i="5"/>
  <c r="D7" i="1"/>
  <c r="F15" i="5"/>
  <c r="G29" i="5"/>
  <c r="C28" i="5"/>
  <c r="D20" i="5"/>
  <c r="H13" i="5"/>
  <c r="I19" i="5"/>
  <c r="J28" i="5"/>
  <c r="C20" i="5"/>
  <c r="K13" i="5"/>
  <c r="I28" i="5"/>
  <c r="D22" i="5"/>
  <c r="H15" i="5"/>
  <c r="K26" i="5"/>
  <c r="C12" i="5"/>
  <c r="J26" i="5"/>
  <c r="D25" i="5"/>
  <c r="C19" i="5"/>
  <c r="G12" i="5"/>
  <c r="K18" i="5"/>
  <c r="J12" i="5"/>
  <c r="J18" i="5"/>
  <c r="I12" i="5"/>
  <c r="D27" i="5"/>
  <c r="H16" i="5"/>
  <c r="J25" i="5"/>
  <c r="I27" i="5"/>
  <c r="G24" i="5"/>
  <c r="H24" i="5"/>
  <c r="H26" i="5"/>
  <c r="E18" i="5"/>
  <c r="C21" i="5"/>
  <c r="D29" i="5"/>
  <c r="C23" i="5"/>
  <c r="G16" i="5"/>
  <c r="E11" i="5"/>
  <c r="H29" i="5"/>
  <c r="G23" i="5"/>
  <c r="K16" i="5"/>
  <c r="F29" i="5"/>
  <c r="E23" i="5"/>
  <c r="G11" i="1"/>
  <c r="K24" i="5"/>
  <c r="G21" i="5"/>
  <c r="I29" i="5"/>
  <c r="F21" i="5"/>
  <c r="F28" i="5"/>
  <c r="J21" i="5"/>
  <c r="I11" i="5"/>
  <c r="C26" i="5"/>
  <c r="F13" i="5"/>
  <c r="H21" i="5"/>
  <c r="G15" i="5"/>
  <c r="C18" i="5"/>
  <c r="I13" i="5"/>
  <c r="K21" i="5"/>
  <c r="G18" i="5"/>
  <c r="F12" i="5"/>
  <c r="E19" i="5"/>
  <c r="I26" i="5"/>
  <c r="K9" i="1"/>
  <c r="C27" i="5"/>
  <c r="J10" i="5"/>
  <c r="E25" i="5"/>
  <c r="I18" i="5"/>
  <c r="H20" i="5"/>
  <c r="I25" i="5"/>
  <c r="F17" i="5"/>
  <c r="K29" i="5"/>
  <c r="F24" i="5"/>
  <c r="J17" i="5"/>
  <c r="G17" i="5"/>
  <c r="E24" i="5"/>
  <c r="K19" i="5"/>
  <c r="D11" i="5"/>
  <c r="G22" i="5"/>
  <c r="F16" i="5"/>
  <c r="K22" i="5"/>
  <c r="J16" i="5"/>
  <c r="H30" i="5"/>
  <c r="E22" i="5"/>
  <c r="F7" i="1"/>
  <c r="F24" i="1" s="1"/>
  <c r="J24" i="5"/>
  <c r="C16" i="5"/>
  <c r="I23" i="5"/>
  <c r="F27" i="5"/>
  <c r="H22" i="5"/>
  <c r="E14" i="5"/>
  <c r="J27" i="5"/>
  <c r="E21" i="5"/>
  <c r="I14" i="5"/>
  <c r="F19" i="5"/>
  <c r="H14" i="5"/>
  <c r="G25" i="5"/>
  <c r="K14" i="5"/>
  <c r="J29" i="5"/>
  <c r="J22" i="5"/>
  <c r="F11" i="5"/>
  <c r="G13" i="5"/>
  <c r="J11" i="5"/>
  <c r="E26" i="5"/>
  <c r="D26" i="5"/>
  <c r="H19" i="5"/>
  <c r="D24" i="5"/>
  <c r="G26" i="5"/>
  <c r="F20" i="5"/>
  <c r="J13" i="5"/>
  <c r="I24" i="5"/>
  <c r="D18" i="5"/>
  <c r="H11" i="5"/>
  <c r="F23" i="5"/>
  <c r="H18" i="5"/>
  <c r="J23" i="5"/>
  <c r="E17" i="5"/>
  <c r="I10" i="5"/>
  <c r="D17" i="5"/>
  <c r="D16" i="5"/>
  <c r="K7" i="1"/>
  <c r="K24" i="1" s="1"/>
  <c r="C14" i="5"/>
  <c r="I30" i="5"/>
  <c r="K25" i="5"/>
  <c r="Q21" i="5"/>
  <c r="R24" i="5"/>
  <c r="S16" i="5"/>
  <c r="Q11" i="5"/>
  <c r="Q14" i="5"/>
  <c r="R21" i="5"/>
  <c r="R20" i="5"/>
  <c r="S20" i="5"/>
  <c r="S30" i="5"/>
  <c r="T21" i="5"/>
  <c r="R17" i="5"/>
  <c r="S28" i="5"/>
  <c r="Q25" i="5"/>
  <c r="R28" i="5"/>
  <c r="N11" i="1"/>
  <c r="Q15" i="5"/>
  <c r="T25" i="5"/>
  <c r="R25" i="5"/>
  <c r="S25" i="5"/>
  <c r="S18" i="5"/>
  <c r="R26" i="5"/>
  <c r="S21" i="5"/>
  <c r="R23" i="5"/>
  <c r="T27" i="5"/>
  <c r="S14" i="5"/>
  <c r="R22" i="5"/>
  <c r="S17" i="5"/>
  <c r="T23" i="5"/>
  <c r="R18" i="5"/>
  <c r="S29" i="5"/>
  <c r="P11" i="1"/>
  <c r="S12" i="5"/>
  <c r="S22" i="5"/>
  <c r="R30" i="5"/>
  <c r="Q7" i="1"/>
  <c r="Q24" i="1" s="1"/>
  <c r="S23" i="5"/>
  <c r="T11" i="5"/>
  <c r="S19" i="5"/>
  <c r="T26" i="5"/>
  <c r="Q22" i="5"/>
  <c r="Q24" i="5"/>
  <c r="T28" i="5"/>
  <c r="S15" i="5"/>
  <c r="T22" i="5"/>
  <c r="Q26" i="5"/>
  <c r="S13" i="5"/>
  <c r="R15" i="5"/>
  <c r="T19" i="5"/>
  <c r="S27" i="5"/>
  <c r="R14" i="5"/>
  <c r="Q16" i="5"/>
  <c r="T29" i="5"/>
  <c r="Q18" i="5"/>
  <c r="T18" i="5"/>
  <c r="Q19" i="5"/>
  <c r="R29" i="5"/>
  <c r="Q20" i="5"/>
  <c r="T24" i="5"/>
  <c r="S11" i="5"/>
  <c r="Q29" i="5"/>
  <c r="T12" i="5"/>
  <c r="T17" i="5"/>
  <c r="Q27" i="5"/>
  <c r="T14" i="5"/>
  <c r="Q12" i="5"/>
  <c r="T16" i="5"/>
  <c r="T13" i="5"/>
  <c r="R11" i="5"/>
  <c r="H10" i="5"/>
  <c r="N7" i="1"/>
  <c r="N24" i="1" s="1"/>
  <c r="Q13" i="5"/>
  <c r="P9" i="1"/>
  <c r="E103" i="8"/>
  <c r="Q76" i="8"/>
  <c r="Q76" i="9"/>
  <c r="Q98" i="5"/>
  <c r="L60" i="8"/>
  <c r="L82" i="5"/>
  <c r="L60" i="9"/>
  <c r="O24" i="8"/>
  <c r="O24" i="9"/>
  <c r="O46" i="5"/>
  <c r="L70" i="8"/>
  <c r="L70" i="9"/>
  <c r="L92" i="5"/>
  <c r="L71" i="8"/>
  <c r="L93" i="5"/>
  <c r="L71" i="9"/>
  <c r="Q71" i="8"/>
  <c r="Q71" i="9"/>
  <c r="Q93" i="5"/>
  <c r="L76" i="8"/>
  <c r="L98" i="5"/>
  <c r="L76" i="9"/>
  <c r="Q59" i="8"/>
  <c r="Q81" i="5"/>
  <c r="Q59" i="9"/>
  <c r="Q58" i="8"/>
  <c r="Q80" i="5"/>
  <c r="Q58" i="9"/>
  <c r="P24" i="8"/>
  <c r="P46" i="5"/>
  <c r="P24" i="9"/>
  <c r="P18" i="8"/>
  <c r="P18" i="9"/>
  <c r="P40" i="5"/>
  <c r="P25" i="8"/>
  <c r="P25" i="9"/>
  <c r="P47" i="5"/>
  <c r="P26" i="8"/>
  <c r="P26" i="9"/>
  <c r="P48" i="5"/>
  <c r="C14" i="8"/>
  <c r="C36" i="5"/>
  <c r="C14" i="9"/>
  <c r="K25" i="8"/>
  <c r="K25" i="9"/>
  <c r="K47" i="5"/>
  <c r="D26" i="8"/>
  <c r="D26" i="9"/>
  <c r="D48" i="5"/>
  <c r="G20" i="8"/>
  <c r="G20" i="9"/>
  <c r="G42" i="5"/>
  <c r="E28" i="8"/>
  <c r="E50" i="5"/>
  <c r="E28" i="9"/>
  <c r="K29" i="8"/>
  <c r="K29" i="9"/>
  <c r="K51" i="5"/>
  <c r="I23" i="8"/>
  <c r="I23" i="9"/>
  <c r="I45" i="5"/>
  <c r="G13" i="8"/>
  <c r="G13" i="9"/>
  <c r="G35" i="5"/>
  <c r="F27" i="8"/>
  <c r="F27" i="9"/>
  <c r="F49" i="5"/>
  <c r="E15" i="8"/>
  <c r="E15" i="9"/>
  <c r="E37" i="5"/>
  <c r="F8" i="1"/>
  <c r="F28" i="8"/>
  <c r="F28" i="9"/>
  <c r="F50" i="5"/>
  <c r="D11" i="8"/>
  <c r="D33" i="5"/>
  <c r="D11" i="9"/>
  <c r="H22" i="8"/>
  <c r="H22" i="9"/>
  <c r="H44" i="5"/>
  <c r="J16" i="8"/>
  <c r="J16" i="9"/>
  <c r="J38" i="5"/>
  <c r="I12" i="1"/>
  <c r="K28" i="8"/>
  <c r="K28" i="9"/>
  <c r="K50" i="5"/>
  <c r="H15" i="8"/>
  <c r="I8" i="1"/>
  <c r="H37" i="5"/>
  <c r="H15" i="9"/>
  <c r="H30" i="8"/>
  <c r="I10" i="1"/>
  <c r="H30" i="9"/>
  <c r="H52" i="5"/>
  <c r="C18" i="8"/>
  <c r="C40" i="5"/>
  <c r="C18" i="9"/>
  <c r="E13" i="8"/>
  <c r="E35" i="5"/>
  <c r="E13" i="9"/>
  <c r="C11" i="8"/>
  <c r="C11" i="9"/>
  <c r="C33" i="5"/>
  <c r="E12" i="1"/>
  <c r="E45" i="1" s="1"/>
  <c r="F30" i="8"/>
  <c r="G10" i="1"/>
  <c r="G42" i="1" s="1"/>
  <c r="F52" i="5"/>
  <c r="F30" i="9"/>
  <c r="I24" i="8"/>
  <c r="I24" i="9"/>
  <c r="I46" i="5"/>
  <c r="K13" i="8"/>
  <c r="K13" i="9"/>
  <c r="K35" i="5"/>
  <c r="D21" i="8"/>
  <c r="D21" i="9"/>
  <c r="D43" i="5"/>
  <c r="E10" i="8"/>
  <c r="F6" i="1"/>
  <c r="E32" i="5"/>
  <c r="E10" i="9"/>
  <c r="J26" i="8"/>
  <c r="J26" i="9"/>
  <c r="J48" i="5"/>
  <c r="C10" i="8"/>
  <c r="D6" i="1"/>
  <c r="C10" i="9"/>
  <c r="C32" i="5"/>
  <c r="D14" i="8"/>
  <c r="D14" i="9"/>
  <c r="D36" i="5"/>
  <c r="H25" i="8"/>
  <c r="H47" i="5"/>
  <c r="H25" i="9"/>
  <c r="J19" i="8"/>
  <c r="J19" i="9"/>
  <c r="J41" i="5"/>
  <c r="D10" i="8"/>
  <c r="E6" i="1"/>
  <c r="D10" i="9"/>
  <c r="D32" i="5"/>
  <c r="I11" i="8"/>
  <c r="I11" i="9"/>
  <c r="I33" i="5"/>
  <c r="C21" i="8"/>
  <c r="C21" i="9"/>
  <c r="C43" i="5"/>
  <c r="F15" i="8"/>
  <c r="F15" i="9"/>
  <c r="G8" i="1"/>
  <c r="F37" i="5"/>
  <c r="G11" i="8"/>
  <c r="G11" i="9"/>
  <c r="G33" i="5"/>
  <c r="K10" i="8"/>
  <c r="K32" i="5"/>
  <c r="L6" i="1"/>
  <c r="V6" i="1" s="1"/>
  <c r="K10" i="9"/>
  <c r="G30" i="8"/>
  <c r="G30" i="9"/>
  <c r="G52" i="5"/>
  <c r="H10" i="1"/>
  <c r="H12" i="1"/>
  <c r="F10" i="8"/>
  <c r="G6" i="1"/>
  <c r="F32" i="5"/>
  <c r="F10" i="9"/>
  <c r="K17" i="8"/>
  <c r="K17" i="9"/>
  <c r="K39" i="5"/>
  <c r="D24" i="8"/>
  <c r="D46" i="5"/>
  <c r="D24" i="9"/>
  <c r="G16" i="8"/>
  <c r="G38" i="5"/>
  <c r="G16" i="9"/>
  <c r="J29" i="8"/>
  <c r="J29" i="9"/>
  <c r="J51" i="5"/>
  <c r="E25" i="8"/>
  <c r="E25" i="9"/>
  <c r="E47" i="5"/>
  <c r="I21" i="8"/>
  <c r="I21" i="9"/>
  <c r="I43" i="5"/>
  <c r="J10" i="8"/>
  <c r="K6" i="1"/>
  <c r="J10" i="9"/>
  <c r="J32" i="5"/>
  <c r="F25" i="8"/>
  <c r="F25" i="9"/>
  <c r="F47" i="5"/>
  <c r="F22" i="8"/>
  <c r="F44" i="5"/>
  <c r="F22" i="9"/>
  <c r="K27" i="8"/>
  <c r="K27" i="9"/>
  <c r="K49" i="5"/>
  <c r="H20" i="8"/>
  <c r="H20" i="9"/>
  <c r="H42" i="5"/>
  <c r="J14" i="8"/>
  <c r="J36" i="5"/>
  <c r="J14" i="9"/>
  <c r="T11" i="8"/>
  <c r="T33" i="5"/>
  <c r="T11" i="9"/>
  <c r="T10" i="8"/>
  <c r="Q6" i="1"/>
  <c r="T10" i="9"/>
  <c r="T32" i="5"/>
  <c r="R20" i="8"/>
  <c r="R20" i="9"/>
  <c r="R42" i="5"/>
  <c r="S18" i="8"/>
  <c r="S40" i="5"/>
  <c r="S18" i="9"/>
  <c r="O12" i="1"/>
  <c r="O45" i="1" s="1"/>
  <c r="T23" i="8"/>
  <c r="T23" i="9"/>
  <c r="T45" i="5"/>
  <c r="T12" i="8"/>
  <c r="T12" i="9"/>
  <c r="T34" i="5"/>
  <c r="Q30" i="8"/>
  <c r="N10" i="1"/>
  <c r="Q52" i="5"/>
  <c r="Q30" i="9"/>
  <c r="T13" i="8"/>
  <c r="T35" i="5"/>
  <c r="T13" i="9"/>
  <c r="R16" i="8"/>
  <c r="R16" i="9"/>
  <c r="R38" i="5"/>
  <c r="R10" i="8"/>
  <c r="R32" i="5"/>
  <c r="O6" i="1"/>
  <c r="R10" i="9"/>
  <c r="S10" i="8"/>
  <c r="P6" i="1"/>
  <c r="S32" i="5"/>
  <c r="S10" i="9"/>
  <c r="T16" i="8"/>
  <c r="T16" i="9"/>
  <c r="T38" i="5"/>
  <c r="T19" i="8"/>
  <c r="T41" i="5"/>
  <c r="T19" i="9"/>
  <c r="T17" i="8"/>
  <c r="T39" i="5"/>
  <c r="T17" i="9"/>
  <c r="R28" i="8"/>
  <c r="R28" i="9"/>
  <c r="R50" i="5"/>
  <c r="T14" i="8"/>
  <c r="T14" i="9"/>
  <c r="T36" i="5"/>
  <c r="R24" i="8"/>
  <c r="R24" i="9"/>
  <c r="R46" i="5"/>
  <c r="R29" i="8"/>
  <c r="R29" i="9"/>
  <c r="R51" i="5"/>
  <c r="R12" i="8"/>
  <c r="R12" i="9"/>
  <c r="R34" i="5"/>
  <c r="S25" i="8"/>
  <c r="S25" i="9"/>
  <c r="S47" i="5"/>
  <c r="R27" i="8"/>
  <c r="R49" i="5"/>
  <c r="R27" i="9"/>
  <c r="D66" i="8"/>
  <c r="D88" i="5"/>
  <c r="D66" i="9"/>
  <c r="G67" i="8"/>
  <c r="G67" i="9"/>
  <c r="G89" i="5"/>
  <c r="J66" i="8"/>
  <c r="J88" i="5"/>
  <c r="J66" i="9"/>
  <c r="G76" i="8"/>
  <c r="G98" i="5"/>
  <c r="G76" i="9"/>
  <c r="E60" i="8"/>
  <c r="E60" i="9"/>
  <c r="E82" i="5"/>
  <c r="I73" i="8"/>
  <c r="I95" i="5"/>
  <c r="I73" i="9"/>
  <c r="F69" i="8"/>
  <c r="F91" i="5"/>
  <c r="F69" i="9"/>
  <c r="F57" i="8"/>
  <c r="F57" i="9"/>
  <c r="F79" i="5"/>
  <c r="E67" i="8"/>
  <c r="E67" i="9"/>
  <c r="E89" i="5"/>
  <c r="I69" i="8"/>
  <c r="I69" i="9"/>
  <c r="I91" i="5"/>
  <c r="K56" i="8"/>
  <c r="K78" i="5"/>
  <c r="K56" i="9"/>
  <c r="E74" i="8"/>
  <c r="E96" i="5"/>
  <c r="E74" i="9"/>
  <c r="G72" i="8"/>
  <c r="G94" i="5"/>
  <c r="G72" i="9"/>
  <c r="J69" i="8"/>
  <c r="J91" i="5"/>
  <c r="J69" i="9"/>
  <c r="I71" i="8"/>
  <c r="I93" i="5"/>
  <c r="I71" i="9"/>
  <c r="E72" i="8"/>
  <c r="E72" i="9"/>
  <c r="E94" i="5"/>
  <c r="C56" i="8"/>
  <c r="C78" i="5"/>
  <c r="C56" i="9"/>
  <c r="K58" i="8"/>
  <c r="K58" i="9"/>
  <c r="K80" i="5"/>
  <c r="H73" i="8"/>
  <c r="H95" i="5"/>
  <c r="H73" i="9"/>
  <c r="E64" i="8"/>
  <c r="E86" i="5"/>
  <c r="E64" i="9"/>
  <c r="I61" i="8"/>
  <c r="I61" i="9"/>
  <c r="I83" i="5"/>
  <c r="D74" i="8"/>
  <c r="D96" i="5"/>
  <c r="D74" i="9"/>
  <c r="H76" i="8"/>
  <c r="H98" i="5"/>
  <c r="H76" i="9"/>
  <c r="E61" i="8"/>
  <c r="E83" i="5"/>
  <c r="E61" i="9"/>
  <c r="I63" i="8"/>
  <c r="I85" i="5"/>
  <c r="I63" i="9"/>
  <c r="J74" i="8"/>
  <c r="J74" i="9"/>
  <c r="J96" i="5"/>
  <c r="D76" i="8"/>
  <c r="D98" i="5"/>
  <c r="D76" i="9"/>
  <c r="I72" i="8"/>
  <c r="I72" i="9"/>
  <c r="I94" i="5"/>
  <c r="G68" i="8"/>
  <c r="G90" i="5"/>
  <c r="G68" i="9"/>
  <c r="C72" i="8"/>
  <c r="C94" i="5"/>
  <c r="C72" i="9"/>
  <c r="H67" i="8"/>
  <c r="H89" i="5"/>
  <c r="H67" i="9"/>
  <c r="E62" i="8"/>
  <c r="E84" i="5"/>
  <c r="E62" i="9"/>
  <c r="J75" i="8"/>
  <c r="J97" i="5"/>
  <c r="J75" i="9"/>
  <c r="K69" i="8"/>
  <c r="K91" i="5"/>
  <c r="K69" i="9"/>
  <c r="H68" i="8"/>
  <c r="H68" i="9"/>
  <c r="H90" i="5"/>
  <c r="E59" i="8"/>
  <c r="E81" i="5"/>
  <c r="E59" i="9"/>
  <c r="H72" i="8"/>
  <c r="H94" i="5"/>
  <c r="H72" i="9"/>
  <c r="K71" i="8"/>
  <c r="K71" i="9"/>
  <c r="K93" i="5"/>
  <c r="D69" i="8"/>
  <c r="D91" i="5"/>
  <c r="D69" i="9"/>
  <c r="H71" i="8"/>
  <c r="H93" i="5"/>
  <c r="H71" i="9"/>
  <c r="E56" i="8"/>
  <c r="E56" i="9"/>
  <c r="E78" i="5"/>
  <c r="K64" i="8"/>
  <c r="K86" i="5"/>
  <c r="K64" i="9"/>
  <c r="E66" i="8"/>
  <c r="E88" i="5"/>
  <c r="E66" i="9"/>
  <c r="C62" i="8"/>
  <c r="C62" i="9"/>
  <c r="C84" i="5"/>
  <c r="H58" i="8"/>
  <c r="H80" i="5"/>
  <c r="H58" i="9"/>
  <c r="N67" i="8"/>
  <c r="N89" i="5"/>
  <c r="N67" i="9"/>
  <c r="M59" i="8"/>
  <c r="M59" i="9"/>
  <c r="M81" i="5"/>
  <c r="M58" i="8"/>
  <c r="M80" i="5"/>
  <c r="M58" i="9"/>
  <c r="O71" i="8"/>
  <c r="O93" i="5"/>
  <c r="O71" i="9"/>
  <c r="P60" i="8"/>
  <c r="P60" i="9"/>
  <c r="P82" i="5"/>
  <c r="N60" i="8"/>
  <c r="N82" i="5"/>
  <c r="N60" i="9"/>
  <c r="M75" i="8"/>
  <c r="M75" i="9"/>
  <c r="M97" i="5"/>
  <c r="P72" i="8"/>
  <c r="P94" i="5"/>
  <c r="P72" i="9"/>
  <c r="N70" i="8"/>
  <c r="N92" i="5"/>
  <c r="N70" i="9"/>
  <c r="M62" i="8"/>
  <c r="M84" i="5"/>
  <c r="M62" i="9"/>
  <c r="O57" i="8"/>
  <c r="O79" i="5"/>
  <c r="O57" i="9"/>
  <c r="N56" i="8"/>
  <c r="N78" i="5"/>
  <c r="N56" i="9"/>
  <c r="N76" i="8"/>
  <c r="N98" i="5"/>
  <c r="N76" i="9"/>
  <c r="P68" i="8"/>
  <c r="P90" i="5"/>
  <c r="P68" i="9"/>
  <c r="N68" i="8"/>
  <c r="N90" i="5"/>
  <c r="N68" i="9"/>
  <c r="O76" i="8"/>
  <c r="O98" i="5"/>
  <c r="O76" i="9"/>
  <c r="Q72" i="8"/>
  <c r="Q94" i="5"/>
  <c r="Q72" i="9"/>
  <c r="P69" i="8"/>
  <c r="P91" i="5"/>
  <c r="P69" i="9"/>
  <c r="Q66" i="8"/>
  <c r="Q88" i="5"/>
  <c r="Q66" i="9"/>
  <c r="N64" i="8"/>
  <c r="N64" i="9"/>
  <c r="N86" i="5"/>
  <c r="P61" i="8"/>
  <c r="P83" i="5"/>
  <c r="P61" i="9"/>
  <c r="L65" i="8"/>
  <c r="L87" i="5"/>
  <c r="L65" i="9"/>
  <c r="O18" i="8"/>
  <c r="O40" i="5"/>
  <c r="O18" i="9"/>
  <c r="O25" i="8"/>
  <c r="O25" i="9"/>
  <c r="O47" i="5"/>
  <c r="L75" i="8"/>
  <c r="L97" i="5"/>
  <c r="L75" i="9"/>
  <c r="O19" i="8"/>
  <c r="O41" i="5"/>
  <c r="O19" i="9"/>
  <c r="O29" i="8"/>
  <c r="O29" i="9"/>
  <c r="O51" i="5"/>
  <c r="L58" i="8"/>
  <c r="L58" i="9"/>
  <c r="L80" i="5"/>
  <c r="Q75" i="8"/>
  <c r="Q97" i="5"/>
  <c r="Q75" i="9"/>
  <c r="O23" i="8"/>
  <c r="O45" i="5"/>
  <c r="O23" i="9"/>
  <c r="L73" i="8"/>
  <c r="L95" i="5"/>
  <c r="L73" i="9"/>
  <c r="L59" i="8"/>
  <c r="L81" i="5"/>
  <c r="L59" i="9"/>
  <c r="O14" i="8"/>
  <c r="O36" i="5"/>
  <c r="O14" i="9"/>
  <c r="L63" i="8"/>
  <c r="L85" i="5"/>
  <c r="L63" i="9"/>
  <c r="Q70" i="8"/>
  <c r="Q92" i="5"/>
  <c r="Q70" i="9"/>
  <c r="Q69" i="8"/>
  <c r="Q91" i="5"/>
  <c r="Q69" i="9"/>
  <c r="P23" i="8"/>
  <c r="P23" i="9"/>
  <c r="P45" i="5"/>
  <c r="P12" i="8"/>
  <c r="P12" i="9"/>
  <c r="P34" i="5"/>
  <c r="P27" i="8"/>
  <c r="P27" i="9"/>
  <c r="P49" i="5"/>
  <c r="P13" i="8"/>
  <c r="P13" i="9"/>
  <c r="P35" i="5"/>
  <c r="P20" i="8"/>
  <c r="P20" i="9"/>
  <c r="P42" i="5"/>
  <c r="P14" i="8"/>
  <c r="P14" i="9"/>
  <c r="P36" i="5"/>
  <c r="G27" i="8"/>
  <c r="G27" i="9"/>
  <c r="G49" i="5"/>
  <c r="K20" i="8"/>
  <c r="K42" i="5"/>
  <c r="K20" i="9"/>
  <c r="H13" i="8"/>
  <c r="H35" i="5"/>
  <c r="H13" i="9"/>
  <c r="C12" i="8"/>
  <c r="C34" i="5"/>
  <c r="C12" i="9"/>
  <c r="E27" i="8"/>
  <c r="E27" i="9"/>
  <c r="E49" i="5"/>
  <c r="J12" i="1"/>
  <c r="G29" i="8"/>
  <c r="G29" i="9"/>
  <c r="G51" i="5"/>
  <c r="L12" i="1"/>
  <c r="I20" i="8"/>
  <c r="I42" i="5"/>
  <c r="I20" i="9"/>
  <c r="D19" i="8"/>
  <c r="D41" i="5"/>
  <c r="D19" i="9"/>
  <c r="J24" i="8"/>
  <c r="J24" i="9"/>
  <c r="J46" i="5"/>
  <c r="E22" i="8"/>
  <c r="E44" i="5"/>
  <c r="E22" i="9"/>
  <c r="D12" i="8"/>
  <c r="D12" i="9"/>
  <c r="D34" i="5"/>
  <c r="H23" i="8"/>
  <c r="H45" i="5"/>
  <c r="H23" i="9"/>
  <c r="J17" i="8"/>
  <c r="J39" i="5"/>
  <c r="J17" i="9"/>
  <c r="E24" i="8"/>
  <c r="E46" i="5"/>
  <c r="E24" i="9"/>
  <c r="C19" i="8"/>
  <c r="C19" i="9"/>
  <c r="C41" i="5"/>
  <c r="F13" i="8"/>
  <c r="F35" i="5"/>
  <c r="F13" i="9"/>
  <c r="C28" i="8"/>
  <c r="C28" i="9"/>
  <c r="C50" i="5"/>
  <c r="K22" i="8"/>
  <c r="K22" i="9"/>
  <c r="K44" i="5"/>
  <c r="D29" i="8"/>
  <c r="D51" i="5"/>
  <c r="D29" i="9"/>
  <c r="G26" i="8"/>
  <c r="G26" i="9"/>
  <c r="G48" i="5"/>
  <c r="E30" i="8"/>
  <c r="F10" i="1"/>
  <c r="F42" i="1" s="1"/>
  <c r="E30" i="9"/>
  <c r="E52" i="5"/>
  <c r="I26" i="8"/>
  <c r="I26" i="9"/>
  <c r="I48" i="5"/>
  <c r="E26" i="8"/>
  <c r="E48" i="5"/>
  <c r="E26" i="9"/>
  <c r="D22" i="8"/>
  <c r="D22" i="9"/>
  <c r="D44" i="5"/>
  <c r="G12" i="8"/>
  <c r="G12" i="9"/>
  <c r="G34" i="5"/>
  <c r="J27" i="8"/>
  <c r="J27" i="9"/>
  <c r="J49" i="5"/>
  <c r="E23" i="8"/>
  <c r="E23" i="9"/>
  <c r="E45" i="5"/>
  <c r="I19" i="8"/>
  <c r="I19" i="9"/>
  <c r="I41" i="5"/>
  <c r="C29" i="8"/>
  <c r="C29" i="9"/>
  <c r="C51" i="5"/>
  <c r="F23" i="8"/>
  <c r="F23" i="9"/>
  <c r="F45" i="5"/>
  <c r="F20" i="8"/>
  <c r="F20" i="9"/>
  <c r="F42" i="5"/>
  <c r="K19" i="8"/>
  <c r="K19" i="9"/>
  <c r="K41" i="5"/>
  <c r="H18" i="8"/>
  <c r="H18" i="9"/>
  <c r="H40" i="5"/>
  <c r="J12" i="8"/>
  <c r="J12" i="9"/>
  <c r="J34" i="5"/>
  <c r="G15" i="8"/>
  <c r="G15" i="9"/>
  <c r="G37" i="5"/>
  <c r="H8" i="1"/>
  <c r="K12" i="8"/>
  <c r="K12" i="9"/>
  <c r="K34" i="5"/>
  <c r="H11" i="8"/>
  <c r="H33" i="5"/>
  <c r="H11" i="9"/>
  <c r="J30" i="8"/>
  <c r="J30" i="9"/>
  <c r="J52" i="5"/>
  <c r="K10" i="1"/>
  <c r="K42" i="1" s="1"/>
  <c r="I28" i="8"/>
  <c r="I50" i="5"/>
  <c r="I28" i="9"/>
  <c r="E19" i="8"/>
  <c r="E19" i="9"/>
  <c r="E41" i="5"/>
  <c r="I29" i="8"/>
  <c r="I29" i="9"/>
  <c r="I51" i="5"/>
  <c r="G25" i="8"/>
  <c r="G25" i="9"/>
  <c r="G47" i="5"/>
  <c r="K30" i="8"/>
  <c r="L10" i="1"/>
  <c r="K30" i="9"/>
  <c r="K52" i="5"/>
  <c r="I12" i="8"/>
  <c r="I34" i="5"/>
  <c r="I12" i="9"/>
  <c r="D17" i="8"/>
  <c r="D39" i="5"/>
  <c r="D17" i="9"/>
  <c r="H28" i="8"/>
  <c r="H50" i="5"/>
  <c r="H28" i="9"/>
  <c r="J22" i="8"/>
  <c r="J44" i="5"/>
  <c r="J22" i="9"/>
  <c r="S16" i="8"/>
  <c r="S16" i="9"/>
  <c r="S38" i="5"/>
  <c r="T24" i="8"/>
  <c r="T46" i="5"/>
  <c r="T24" i="9"/>
  <c r="Q18" i="8"/>
  <c r="Q40" i="5"/>
  <c r="Q18" i="9"/>
  <c r="T25" i="8"/>
  <c r="T47" i="5"/>
  <c r="T25" i="9"/>
  <c r="T27" i="8"/>
  <c r="T49" i="5"/>
  <c r="T27" i="9"/>
  <c r="T22" i="8"/>
  <c r="T22" i="9"/>
  <c r="T44" i="5"/>
  <c r="T28" i="8"/>
  <c r="T28" i="9"/>
  <c r="T50" i="5"/>
  <c r="T29" i="8"/>
  <c r="T51" i="5"/>
  <c r="T29" i="9"/>
  <c r="Q14" i="8"/>
  <c r="Q36" i="5"/>
  <c r="Q14" i="9"/>
  <c r="T26" i="8"/>
  <c r="T26" i="9"/>
  <c r="T48" i="5"/>
  <c r="S24" i="8"/>
  <c r="S24" i="9"/>
  <c r="S46" i="5"/>
  <c r="S12" i="8"/>
  <c r="S34" i="5"/>
  <c r="S12" i="9"/>
  <c r="Q26" i="8"/>
  <c r="Q48" i="5"/>
  <c r="Q26" i="9"/>
  <c r="S30" i="8"/>
  <c r="P10" i="1"/>
  <c r="P42" i="1" s="1"/>
  <c r="S52" i="5"/>
  <c r="S30" i="9"/>
  <c r="Q22" i="8"/>
  <c r="Q44" i="5"/>
  <c r="Q22" i="9"/>
  <c r="T20" i="8"/>
  <c r="T20" i="9"/>
  <c r="T42" i="5"/>
  <c r="T21" i="8"/>
  <c r="T21" i="9"/>
  <c r="T43" i="5"/>
  <c r="T15" i="8"/>
  <c r="T37" i="5"/>
  <c r="Q8" i="1"/>
  <c r="T15" i="9"/>
  <c r="T18" i="8"/>
  <c r="T18" i="9"/>
  <c r="T40" i="5"/>
  <c r="J73" i="8"/>
  <c r="J95" i="5"/>
  <c r="J73" i="9"/>
  <c r="J61" i="8"/>
  <c r="J83" i="5"/>
  <c r="J61" i="9"/>
  <c r="K59" i="8"/>
  <c r="K81" i="5"/>
  <c r="K59" i="9"/>
  <c r="D68" i="8"/>
  <c r="D68" i="9"/>
  <c r="D90" i="5"/>
  <c r="H63" i="8"/>
  <c r="H63" i="9"/>
  <c r="H85" i="5"/>
  <c r="E69" i="8"/>
  <c r="E91" i="5"/>
  <c r="E69" i="9"/>
  <c r="I66" i="8"/>
  <c r="I88" i="5"/>
  <c r="I66" i="9"/>
  <c r="K61" i="8"/>
  <c r="K83" i="5"/>
  <c r="K61" i="9"/>
  <c r="E57" i="8"/>
  <c r="E79" i="5"/>
  <c r="E57" i="9"/>
  <c r="I59" i="8"/>
  <c r="I81" i="5"/>
  <c r="I59" i="9"/>
  <c r="K75" i="8"/>
  <c r="K75" i="9"/>
  <c r="K97" i="5"/>
  <c r="D67" i="8"/>
  <c r="D67" i="9"/>
  <c r="D89" i="5"/>
  <c r="H69" i="8"/>
  <c r="H91" i="5"/>
  <c r="H69" i="9"/>
  <c r="E58" i="8"/>
  <c r="E80" i="5"/>
  <c r="E58" i="9"/>
  <c r="I76" i="8"/>
  <c r="I76" i="9"/>
  <c r="I98" i="5"/>
  <c r="G56" i="8"/>
  <c r="G78" i="5"/>
  <c r="G56" i="9"/>
  <c r="I57" i="8"/>
  <c r="I57" i="9"/>
  <c r="I79" i="5"/>
  <c r="K63" i="8"/>
  <c r="K63" i="9"/>
  <c r="K85" i="5"/>
  <c r="K66" i="8"/>
  <c r="K66" i="9"/>
  <c r="K88" i="5"/>
  <c r="I74" i="8"/>
  <c r="I96" i="5"/>
  <c r="I74" i="9"/>
  <c r="C74" i="8"/>
  <c r="C74" i="9"/>
  <c r="C96" i="5"/>
  <c r="D61" i="8"/>
  <c r="D83" i="5"/>
  <c r="D61" i="9"/>
  <c r="F65" i="8"/>
  <c r="F87" i="5"/>
  <c r="F65" i="9"/>
  <c r="K62" i="8"/>
  <c r="K62" i="9"/>
  <c r="K84" i="5"/>
  <c r="D65" i="8"/>
  <c r="D87" i="5"/>
  <c r="D65" i="9"/>
  <c r="H56" i="8"/>
  <c r="H56" i="9"/>
  <c r="H78" i="5"/>
  <c r="J72" i="8"/>
  <c r="J72" i="9"/>
  <c r="J94" i="5"/>
  <c r="C75" i="8"/>
  <c r="C97" i="5"/>
  <c r="C75" i="9"/>
  <c r="G71" i="8"/>
  <c r="G93" i="5"/>
  <c r="G71" i="9"/>
  <c r="K70" i="8"/>
  <c r="K92" i="5"/>
  <c r="K70" i="9"/>
  <c r="D62" i="8"/>
  <c r="D62" i="9"/>
  <c r="D84" i="5"/>
  <c r="H64" i="8"/>
  <c r="H64" i="9"/>
  <c r="H86" i="5"/>
  <c r="J58" i="8"/>
  <c r="J58" i="9"/>
  <c r="J80" i="5"/>
  <c r="D60" i="8"/>
  <c r="D60" i="9"/>
  <c r="D82" i="5"/>
  <c r="I56" i="8"/>
  <c r="I56" i="9"/>
  <c r="I78" i="5"/>
  <c r="K74" i="8"/>
  <c r="K96" i="5"/>
  <c r="K74" i="9"/>
  <c r="G61" i="8"/>
  <c r="G61" i="9"/>
  <c r="G83" i="5"/>
  <c r="G75" i="8"/>
  <c r="G97" i="5"/>
  <c r="G75" i="9"/>
  <c r="I64" i="8"/>
  <c r="I86" i="5"/>
  <c r="I64" i="9"/>
  <c r="F75" i="8"/>
  <c r="F97" i="5"/>
  <c r="F75" i="9"/>
  <c r="J59" i="8"/>
  <c r="J81" i="5"/>
  <c r="J59" i="9"/>
  <c r="D71" i="8"/>
  <c r="D93" i="5"/>
  <c r="D71" i="9"/>
  <c r="K57" i="8"/>
  <c r="K79" i="5"/>
  <c r="K57" i="9"/>
  <c r="D59" i="8"/>
  <c r="D59" i="9"/>
  <c r="D81" i="5"/>
  <c r="G73" i="8"/>
  <c r="G73" i="9"/>
  <c r="G95" i="5"/>
  <c r="J67" i="8"/>
  <c r="J89" i="5"/>
  <c r="J67" i="9"/>
  <c r="C69" i="8"/>
  <c r="C69" i="9"/>
  <c r="C91" i="5"/>
  <c r="G66" i="8"/>
  <c r="G88" i="5"/>
  <c r="G66" i="9"/>
  <c r="K65" i="8"/>
  <c r="K87" i="5"/>
  <c r="K65" i="9"/>
  <c r="I58" i="8"/>
  <c r="I80" i="5"/>
  <c r="I58" i="9"/>
  <c r="J70" i="8"/>
  <c r="J70" i="9"/>
  <c r="J92" i="5"/>
  <c r="D72" i="8"/>
  <c r="D72" i="9"/>
  <c r="D94" i="5"/>
  <c r="G64" i="8"/>
  <c r="G86" i="5"/>
  <c r="G64" i="9"/>
  <c r="P76" i="8"/>
  <c r="P76" i="9"/>
  <c r="P98" i="5"/>
  <c r="P73" i="8"/>
  <c r="P95" i="5"/>
  <c r="P73" i="9"/>
  <c r="O73" i="8"/>
  <c r="O73" i="9"/>
  <c r="O95" i="5"/>
  <c r="P74" i="8"/>
  <c r="P96" i="5"/>
  <c r="P74" i="9"/>
  <c r="M76" i="8"/>
  <c r="M98" i="5"/>
  <c r="M76" i="9"/>
  <c r="P62" i="8"/>
  <c r="P62" i="9"/>
  <c r="P84" i="5"/>
  <c r="M71" i="8"/>
  <c r="M71" i="9"/>
  <c r="M93" i="5"/>
  <c r="O69" i="8"/>
  <c r="O69" i="9"/>
  <c r="O91" i="5"/>
  <c r="M69" i="8"/>
  <c r="M69" i="9"/>
  <c r="M91" i="5"/>
  <c r="O60" i="8"/>
  <c r="O82" i="5"/>
  <c r="O60" i="9"/>
  <c r="M56" i="8"/>
  <c r="M78" i="5"/>
  <c r="M56" i="9"/>
  <c r="P64" i="8"/>
  <c r="P64" i="9"/>
  <c r="P86" i="5"/>
  <c r="N59" i="8"/>
  <c r="N81" i="5"/>
  <c r="N59" i="9"/>
  <c r="O66" i="8"/>
  <c r="O88" i="5"/>
  <c r="O66" i="9"/>
  <c r="O70" i="8"/>
  <c r="O70" i="9"/>
  <c r="O92" i="5"/>
  <c r="M65" i="8"/>
  <c r="M87" i="5"/>
  <c r="M65" i="9"/>
  <c r="O62" i="8"/>
  <c r="O84" i="5"/>
  <c r="O62" i="9"/>
  <c r="P66" i="8"/>
  <c r="P88" i="5"/>
  <c r="P66" i="9"/>
  <c r="N62" i="8"/>
  <c r="N84" i="5"/>
  <c r="N62" i="9"/>
  <c r="O16" i="8"/>
  <c r="O16" i="9"/>
  <c r="O38" i="5"/>
  <c r="Q74" i="8"/>
  <c r="Q96" i="5"/>
  <c r="Q74" i="9"/>
  <c r="L67" i="8"/>
  <c r="L67" i="9"/>
  <c r="L89" i="5"/>
  <c r="L69" i="8"/>
  <c r="L91" i="5"/>
  <c r="L69" i="9"/>
  <c r="Q67" i="8"/>
  <c r="Q67" i="9"/>
  <c r="Q89" i="5"/>
  <c r="L56" i="8"/>
  <c r="L56" i="9"/>
  <c r="L78" i="5"/>
  <c r="L74" i="8"/>
  <c r="L74" i="9"/>
  <c r="L96" i="5"/>
  <c r="Q64" i="8"/>
  <c r="Q64" i="9"/>
  <c r="Q86" i="5"/>
  <c r="L68" i="8"/>
  <c r="L90" i="5"/>
  <c r="L68" i="9"/>
  <c r="L64" i="8"/>
  <c r="L64" i="9"/>
  <c r="L86" i="5"/>
  <c r="L66" i="8"/>
  <c r="L88" i="5"/>
  <c r="L66" i="9"/>
  <c r="Q62" i="8"/>
  <c r="Q84" i="5"/>
  <c r="Q62" i="9"/>
  <c r="O21" i="8"/>
  <c r="O21" i="9"/>
  <c r="O43" i="5"/>
  <c r="O28" i="8"/>
  <c r="O28" i="9"/>
  <c r="O50" i="5"/>
  <c r="O26" i="8"/>
  <c r="O48" i="5"/>
  <c r="O26" i="9"/>
  <c r="Q63" i="8"/>
  <c r="Q63" i="9"/>
  <c r="Q85" i="5"/>
  <c r="Q60" i="8"/>
  <c r="Q82" i="5"/>
  <c r="Q60" i="9"/>
  <c r="P21" i="8"/>
  <c r="P43" i="5"/>
  <c r="P21" i="9"/>
  <c r="P28" i="8"/>
  <c r="P50" i="5"/>
  <c r="P28" i="9"/>
  <c r="P22" i="8"/>
  <c r="P22" i="9"/>
  <c r="P44" i="5"/>
  <c r="P29" i="8"/>
  <c r="P51" i="5"/>
  <c r="P29" i="9"/>
  <c r="P11" i="8"/>
  <c r="P33" i="5"/>
  <c r="P11" i="9"/>
  <c r="F24" i="8"/>
  <c r="F24" i="9"/>
  <c r="F46" i="5"/>
  <c r="G10" i="8"/>
  <c r="G32" i="5"/>
  <c r="H6" i="1"/>
  <c r="G10" i="9"/>
  <c r="H21" i="8"/>
  <c r="H43" i="5"/>
  <c r="H21" i="9"/>
  <c r="J15" i="8"/>
  <c r="K8" i="1"/>
  <c r="J37" i="5"/>
  <c r="J15" i="9"/>
  <c r="G19" i="8"/>
  <c r="G19" i="9"/>
  <c r="G41" i="5"/>
  <c r="E16" i="8"/>
  <c r="E38" i="5"/>
  <c r="E16" i="9"/>
  <c r="C17" i="8"/>
  <c r="C17" i="9"/>
  <c r="C39" i="5"/>
  <c r="F11" i="8"/>
  <c r="F33" i="5"/>
  <c r="F11" i="9"/>
  <c r="C20" i="8"/>
  <c r="C20" i="9"/>
  <c r="C42" i="5"/>
  <c r="K14" i="8"/>
  <c r="K36" i="5"/>
  <c r="K14" i="9"/>
  <c r="D27" i="8"/>
  <c r="D27" i="9"/>
  <c r="D49" i="5"/>
  <c r="G22" i="8"/>
  <c r="G22" i="9"/>
  <c r="G44" i="5"/>
  <c r="I18" i="8"/>
  <c r="I18" i="9"/>
  <c r="I40" i="5"/>
  <c r="D20" i="8"/>
  <c r="D20" i="9"/>
  <c r="D42" i="5"/>
  <c r="I30" i="8"/>
  <c r="I30" i="9"/>
  <c r="J10" i="1"/>
  <c r="I52" i="5"/>
  <c r="J25" i="8"/>
  <c r="J47" i="5"/>
  <c r="J25" i="9"/>
  <c r="E14" i="8"/>
  <c r="E36" i="5"/>
  <c r="E14" i="9"/>
  <c r="K12" i="1"/>
  <c r="K45" i="1" s="1"/>
  <c r="I17" i="8"/>
  <c r="I17" i="9"/>
  <c r="I39" i="5"/>
  <c r="C27" i="8"/>
  <c r="C27" i="9"/>
  <c r="C49" i="5"/>
  <c r="F21" i="8"/>
  <c r="F43" i="5"/>
  <c r="F21" i="9"/>
  <c r="F14" i="8"/>
  <c r="F14" i="9"/>
  <c r="F36" i="5"/>
  <c r="K11" i="8"/>
  <c r="K33" i="5"/>
  <c r="K11" i="9"/>
  <c r="H16" i="8"/>
  <c r="H38" i="5"/>
  <c r="H16" i="9"/>
  <c r="H10" i="8"/>
  <c r="I6" i="1"/>
  <c r="H10" i="9"/>
  <c r="H32" i="5"/>
  <c r="C26" i="8"/>
  <c r="C48" i="5"/>
  <c r="C26" i="9"/>
  <c r="K26" i="8"/>
  <c r="K26" i="9"/>
  <c r="K48" i="5"/>
  <c r="G28" i="8"/>
  <c r="G50" i="5"/>
  <c r="G28" i="9"/>
  <c r="I22" i="8"/>
  <c r="I22" i="9"/>
  <c r="I44" i="5"/>
  <c r="E11" i="8"/>
  <c r="E11" i="9"/>
  <c r="E33" i="5"/>
  <c r="I27" i="8"/>
  <c r="I27" i="9"/>
  <c r="I49" i="5"/>
  <c r="G21" i="8"/>
  <c r="G21" i="9"/>
  <c r="G43" i="5"/>
  <c r="E20" i="8"/>
  <c r="E42" i="5"/>
  <c r="E20" i="9"/>
  <c r="D15" i="8"/>
  <c r="D37" i="5"/>
  <c r="E8" i="1"/>
  <c r="D15" i="9"/>
  <c r="H26" i="8"/>
  <c r="H26" i="9"/>
  <c r="H48" i="5"/>
  <c r="J20" i="8"/>
  <c r="J20" i="9"/>
  <c r="J42" i="5"/>
  <c r="F18" i="8"/>
  <c r="F18" i="9"/>
  <c r="F40" i="5"/>
  <c r="K23" i="8"/>
  <c r="K23" i="9"/>
  <c r="K45" i="5"/>
  <c r="H19" i="8"/>
  <c r="H41" i="5"/>
  <c r="H19" i="9"/>
  <c r="J13" i="8"/>
  <c r="J35" i="5"/>
  <c r="J13" i="9"/>
  <c r="G12" i="1"/>
  <c r="G45" i="1" s="1"/>
  <c r="E29" i="8"/>
  <c r="E29" i="9"/>
  <c r="E51" i="5"/>
  <c r="C15" i="8"/>
  <c r="D8" i="1"/>
  <c r="C15" i="9"/>
  <c r="C37" i="5"/>
  <c r="C30" i="8"/>
  <c r="C52" i="5"/>
  <c r="D10" i="1"/>
  <c r="C30" i="9"/>
  <c r="C16" i="8"/>
  <c r="C16" i="9"/>
  <c r="C38" i="5"/>
  <c r="K21" i="8"/>
  <c r="K21" i="9"/>
  <c r="K43" i="5"/>
  <c r="D25" i="8"/>
  <c r="D47" i="5"/>
  <c r="D25" i="9"/>
  <c r="G18" i="8"/>
  <c r="G40" i="5"/>
  <c r="G18" i="9"/>
  <c r="S29" i="8"/>
  <c r="S29" i="9"/>
  <c r="S51" i="5"/>
  <c r="Q15" i="8"/>
  <c r="Q15" i="9"/>
  <c r="N8" i="1"/>
  <c r="Q37" i="5"/>
  <c r="S11" i="8"/>
  <c r="S11" i="9"/>
  <c r="S33" i="5"/>
  <c r="Q16" i="8"/>
  <c r="Q16" i="9"/>
  <c r="Q38" i="5"/>
  <c r="S21" i="8"/>
  <c r="S21" i="9"/>
  <c r="S43" i="5"/>
  <c r="Q13" i="8"/>
  <c r="Q35" i="5"/>
  <c r="Q13" i="9"/>
  <c r="S23" i="8"/>
  <c r="S45" i="5"/>
  <c r="S23" i="9"/>
  <c r="Q19" i="8"/>
  <c r="Q19" i="9"/>
  <c r="Q41" i="5"/>
  <c r="S27" i="8"/>
  <c r="S27" i="9"/>
  <c r="S49" i="5"/>
  <c r="Q20" i="8"/>
  <c r="Q20" i="9"/>
  <c r="Q42" i="5"/>
  <c r="S15" i="8"/>
  <c r="S15" i="9"/>
  <c r="S37" i="5"/>
  <c r="P8" i="1"/>
  <c r="Q17" i="8"/>
  <c r="Q17" i="9"/>
  <c r="Q39" i="5"/>
  <c r="S22" i="8"/>
  <c r="S44" i="5"/>
  <c r="S22" i="9"/>
  <c r="Q23" i="8"/>
  <c r="Q23" i="9"/>
  <c r="Q45" i="5"/>
  <c r="S26" i="8"/>
  <c r="S26" i="9"/>
  <c r="S48" i="5"/>
  <c r="Q24" i="8"/>
  <c r="Q46" i="5"/>
  <c r="Q24" i="9"/>
  <c r="S14" i="8"/>
  <c r="S36" i="5"/>
  <c r="S14" i="9"/>
  <c r="Q21" i="8"/>
  <c r="Q43" i="5"/>
  <c r="Q21" i="9"/>
  <c r="S13" i="8"/>
  <c r="S13" i="9"/>
  <c r="S35" i="5"/>
  <c r="Q11" i="8"/>
  <c r="Q11" i="9"/>
  <c r="Q33" i="5"/>
  <c r="S17" i="8"/>
  <c r="S17" i="9"/>
  <c r="S39" i="5"/>
  <c r="Q12" i="8"/>
  <c r="Q34" i="5"/>
  <c r="Q12" i="9"/>
  <c r="S28" i="8"/>
  <c r="S50" i="5"/>
  <c r="S28" i="9"/>
  <c r="P12" i="1"/>
  <c r="P45" i="1" s="1"/>
  <c r="C76" i="8"/>
  <c r="C98" i="5"/>
  <c r="C76" i="9"/>
  <c r="D63" i="8"/>
  <c r="D63" i="9"/>
  <c r="D85" i="5"/>
  <c r="D73" i="8"/>
  <c r="D95" i="5"/>
  <c r="D73" i="9"/>
  <c r="C58" i="8"/>
  <c r="C58" i="9"/>
  <c r="C80" i="5"/>
  <c r="J64" i="8"/>
  <c r="J86" i="5"/>
  <c r="J64" i="9"/>
  <c r="K67" i="8"/>
  <c r="K89" i="5"/>
  <c r="K67" i="9"/>
  <c r="D70" i="8"/>
  <c r="D92" i="5"/>
  <c r="D70" i="9"/>
  <c r="H61" i="8"/>
  <c r="H83" i="5"/>
  <c r="H61" i="9"/>
  <c r="J56" i="8"/>
  <c r="J78" i="5"/>
  <c r="J56" i="9"/>
  <c r="D58" i="8"/>
  <c r="D58" i="9"/>
  <c r="D80" i="5"/>
  <c r="H60" i="8"/>
  <c r="H82" i="5"/>
  <c r="H60" i="9"/>
  <c r="J76" i="8"/>
  <c r="J76" i="9"/>
  <c r="J98" i="5"/>
  <c r="C68" i="8"/>
  <c r="C90" i="5"/>
  <c r="C68" i="9"/>
  <c r="G70" i="8"/>
  <c r="G92" i="5"/>
  <c r="G70" i="9"/>
  <c r="J62" i="8"/>
  <c r="J62" i="9"/>
  <c r="J84" i="5"/>
  <c r="D64" i="8"/>
  <c r="D86" i="5"/>
  <c r="D64" i="9"/>
  <c r="I60" i="8"/>
  <c r="I82" i="5"/>
  <c r="I60" i="9"/>
  <c r="K73" i="8"/>
  <c r="K95" i="5"/>
  <c r="K73" i="9"/>
  <c r="E63" i="8"/>
  <c r="E85" i="5"/>
  <c r="E63" i="9"/>
  <c r="K60" i="8"/>
  <c r="K82" i="5"/>
  <c r="K60" i="9"/>
  <c r="G63" i="8"/>
  <c r="G63" i="9"/>
  <c r="G85" i="5"/>
  <c r="I67" i="8"/>
  <c r="I89" i="5"/>
  <c r="I67" i="9"/>
  <c r="J63" i="8"/>
  <c r="J85" i="5"/>
  <c r="J63" i="9"/>
  <c r="C65" i="8"/>
  <c r="C65" i="9"/>
  <c r="C87" i="5"/>
  <c r="F73" i="8"/>
  <c r="F95" i="5"/>
  <c r="F73" i="9"/>
  <c r="J71" i="8"/>
  <c r="J93" i="5"/>
  <c r="J71" i="9"/>
  <c r="C63" i="8"/>
  <c r="C85" i="5"/>
  <c r="C63" i="9"/>
  <c r="G65" i="8"/>
  <c r="G87" i="5"/>
  <c r="G65" i="9"/>
  <c r="F64" i="8"/>
  <c r="F64" i="9"/>
  <c r="F86" i="5"/>
  <c r="C66" i="8"/>
  <c r="C66" i="9"/>
  <c r="C88" i="5"/>
  <c r="G58" i="8"/>
  <c r="G58" i="9"/>
  <c r="G80" i="5"/>
  <c r="G69" i="8"/>
  <c r="G69" i="9"/>
  <c r="G91" i="5"/>
  <c r="F74" i="8"/>
  <c r="F96" i="5"/>
  <c r="F74" i="9"/>
  <c r="F62" i="8"/>
  <c r="F62" i="9"/>
  <c r="F84" i="5"/>
  <c r="J60" i="8"/>
  <c r="J60" i="9"/>
  <c r="J82" i="5"/>
  <c r="K76" i="8"/>
  <c r="K98" i="5"/>
  <c r="K76" i="9"/>
  <c r="G60" i="8"/>
  <c r="G82" i="5"/>
  <c r="G60" i="9"/>
  <c r="E76" i="8"/>
  <c r="E76" i="9"/>
  <c r="E98" i="5"/>
  <c r="C61" i="8"/>
  <c r="C83" i="5"/>
  <c r="C61" i="9"/>
  <c r="G74" i="8"/>
  <c r="G74" i="9"/>
  <c r="G96" i="5"/>
  <c r="J57" i="8"/>
  <c r="J57" i="9"/>
  <c r="J79" i="5"/>
  <c r="C60" i="8"/>
  <c r="C82" i="5"/>
  <c r="C60" i="9"/>
  <c r="F67" i="8"/>
  <c r="F89" i="5"/>
  <c r="F67" i="9"/>
  <c r="J65" i="8"/>
  <c r="J65" i="9"/>
  <c r="J87" i="5"/>
  <c r="D57" i="8"/>
  <c r="D79" i="5"/>
  <c r="D57" i="9"/>
  <c r="H59" i="8"/>
  <c r="H59" i="9"/>
  <c r="H81" i="5"/>
  <c r="F76" i="8"/>
  <c r="F76" i="9"/>
  <c r="F98" i="5"/>
  <c r="D56" i="8"/>
  <c r="D78" i="5"/>
  <c r="D56" i="9"/>
  <c r="I68" i="8"/>
  <c r="I90" i="5"/>
  <c r="I68" i="9"/>
  <c r="N65" i="8"/>
  <c r="N87" i="5"/>
  <c r="N65" i="9"/>
  <c r="P56" i="8"/>
  <c r="P78" i="5"/>
  <c r="P56" i="9"/>
  <c r="O68" i="8"/>
  <c r="O90" i="5"/>
  <c r="O68" i="9"/>
  <c r="M73" i="8"/>
  <c r="M73" i="9"/>
  <c r="M95" i="5"/>
  <c r="M67" i="8"/>
  <c r="M67" i="9"/>
  <c r="M89" i="5"/>
  <c r="P59" i="8"/>
  <c r="P81" i="5"/>
  <c r="P59" i="9"/>
  <c r="O74" i="8"/>
  <c r="O96" i="5"/>
  <c r="O74" i="9"/>
  <c r="N73" i="8"/>
  <c r="N73" i="9"/>
  <c r="N95" i="5"/>
  <c r="P58" i="8"/>
  <c r="P80" i="5"/>
  <c r="P58" i="9"/>
  <c r="O65" i="8"/>
  <c r="O65" i="9"/>
  <c r="O87" i="5"/>
  <c r="N58" i="8"/>
  <c r="N80" i="5"/>
  <c r="N58" i="9"/>
  <c r="P65" i="8"/>
  <c r="P87" i="5"/>
  <c r="P65" i="9"/>
  <c r="P75" i="8"/>
  <c r="P75" i="9"/>
  <c r="P97" i="5"/>
  <c r="N69" i="8"/>
  <c r="N69" i="9"/>
  <c r="N91" i="5"/>
  <c r="P67" i="8"/>
  <c r="P89" i="5"/>
  <c r="P67" i="9"/>
  <c r="N66" i="8"/>
  <c r="N88" i="5"/>
  <c r="N66" i="9"/>
  <c r="M61" i="8"/>
  <c r="M83" i="5"/>
  <c r="M61" i="9"/>
  <c r="N57" i="8"/>
  <c r="N79" i="5"/>
  <c r="N57" i="9"/>
  <c r="P71" i="8"/>
  <c r="P71" i="9"/>
  <c r="P93" i="5"/>
  <c r="N61" i="8"/>
  <c r="N61" i="9"/>
  <c r="N83" i="5"/>
  <c r="N71" i="8"/>
  <c r="N93" i="5"/>
  <c r="N71" i="9"/>
  <c r="P63" i="8"/>
  <c r="P63" i="9"/>
  <c r="P85" i="5"/>
  <c r="N63" i="8"/>
  <c r="N85" i="5"/>
  <c r="N63" i="9"/>
  <c r="O72" i="8"/>
  <c r="O94" i="5"/>
  <c r="O72" i="9"/>
  <c r="M68" i="8"/>
  <c r="M68" i="9"/>
  <c r="M90" i="5"/>
  <c r="L72" i="8"/>
  <c r="L72" i="9"/>
  <c r="L94" i="5"/>
  <c r="L61" i="8"/>
  <c r="L83" i="5"/>
  <c r="L61" i="9"/>
  <c r="O30" i="8"/>
  <c r="O30" i="9"/>
  <c r="O52" i="5"/>
  <c r="M10" i="1"/>
  <c r="O13" i="8"/>
  <c r="O13" i="9"/>
  <c r="O35" i="5"/>
  <c r="L62" i="8"/>
  <c r="L84" i="5"/>
  <c r="L62" i="9"/>
  <c r="Q65" i="8"/>
  <c r="Q65" i="9"/>
  <c r="Q87" i="5"/>
  <c r="O10" i="8"/>
  <c r="O10" i="9"/>
  <c r="O32" i="5"/>
  <c r="M6" i="1"/>
  <c r="Y6" i="1" s="1"/>
  <c r="O17" i="8"/>
  <c r="O17" i="9"/>
  <c r="O39" i="5"/>
  <c r="O20" i="8"/>
  <c r="O20" i="9"/>
  <c r="O42" i="5"/>
  <c r="O11" i="8"/>
  <c r="O33" i="5"/>
  <c r="O11" i="9"/>
  <c r="O27" i="8"/>
  <c r="O49" i="5"/>
  <c r="O27" i="9"/>
  <c r="L57" i="8"/>
  <c r="L79" i="5"/>
  <c r="L57" i="9"/>
  <c r="Y12" i="1"/>
  <c r="M45" i="1"/>
  <c r="O12" i="8"/>
  <c r="O34" i="5"/>
  <c r="O12" i="9"/>
  <c r="O15" i="8"/>
  <c r="M8" i="1"/>
  <c r="Y8" i="1" s="1"/>
  <c r="O15" i="9"/>
  <c r="O37" i="5"/>
  <c r="Q57" i="8"/>
  <c r="Q57" i="9"/>
  <c r="Q79" i="5"/>
  <c r="Q73" i="8"/>
  <c r="Q95" i="5"/>
  <c r="Q73" i="9"/>
  <c r="P15" i="8"/>
  <c r="P37" i="5"/>
  <c r="P15" i="9"/>
  <c r="P19" i="8"/>
  <c r="P41" i="5"/>
  <c r="P19" i="9"/>
  <c r="P30" i="8"/>
  <c r="P30" i="9"/>
  <c r="P52" i="5"/>
  <c r="P16" i="8"/>
  <c r="P38" i="5"/>
  <c r="P16" i="9"/>
  <c r="P10" i="8"/>
  <c r="P10" i="9"/>
  <c r="P32" i="5"/>
  <c r="P17" i="8"/>
  <c r="P17" i="9"/>
  <c r="P39" i="5"/>
  <c r="I14" i="8"/>
  <c r="I14" i="9"/>
  <c r="I36" i="5"/>
  <c r="D18" i="8"/>
  <c r="D18" i="9"/>
  <c r="D40" i="5"/>
  <c r="H29" i="8"/>
  <c r="H29" i="9"/>
  <c r="H51" i="5"/>
  <c r="J23" i="8"/>
  <c r="J45" i="5"/>
  <c r="J23" i="9"/>
  <c r="F26" i="8"/>
  <c r="F48" i="5"/>
  <c r="F26" i="9"/>
  <c r="I15" i="8"/>
  <c r="J8" i="1"/>
  <c r="I15" i="9"/>
  <c r="I37" i="5"/>
  <c r="C25" i="8"/>
  <c r="C25" i="9"/>
  <c r="C47" i="5"/>
  <c r="F19" i="8"/>
  <c r="F19" i="9"/>
  <c r="F41" i="5"/>
  <c r="K24" i="8"/>
  <c r="K46" i="5"/>
  <c r="K24" i="9"/>
  <c r="H14" i="8"/>
  <c r="H14" i="9"/>
  <c r="H36" i="5"/>
  <c r="C22" i="8"/>
  <c r="C44" i="5"/>
  <c r="C22" i="9"/>
  <c r="K18" i="8"/>
  <c r="K40" i="5"/>
  <c r="K18" i="9"/>
  <c r="D28" i="8"/>
  <c r="D28" i="9"/>
  <c r="D50" i="5"/>
  <c r="G24" i="8"/>
  <c r="G46" i="5"/>
  <c r="G24" i="9"/>
  <c r="F12" i="1"/>
  <c r="F45" i="1" s="1"/>
  <c r="I16" i="8"/>
  <c r="I16" i="9"/>
  <c r="I38" i="5"/>
  <c r="E18" i="8"/>
  <c r="E40" i="5"/>
  <c r="E18" i="9"/>
  <c r="I25" i="8"/>
  <c r="I47" i="5"/>
  <c r="I25" i="9"/>
  <c r="G17" i="8"/>
  <c r="G17" i="9"/>
  <c r="G39" i="5"/>
  <c r="F29" i="8"/>
  <c r="F51" i="5"/>
  <c r="F29" i="9"/>
  <c r="E17" i="8"/>
  <c r="E39" i="5"/>
  <c r="E17" i="9"/>
  <c r="D12" i="1"/>
  <c r="D13" i="8"/>
  <c r="D13" i="9"/>
  <c r="D35" i="5"/>
  <c r="H24" i="8"/>
  <c r="H24" i="9"/>
  <c r="H46" i="5"/>
  <c r="J18" i="8"/>
  <c r="J40" i="5"/>
  <c r="J18" i="9"/>
  <c r="F12" i="8"/>
  <c r="F12" i="9"/>
  <c r="F34" i="5"/>
  <c r="K15" i="8"/>
  <c r="K37" i="5"/>
  <c r="L8" i="1"/>
  <c r="V8" i="1" s="1"/>
  <c r="K15" i="9"/>
  <c r="H17" i="8"/>
  <c r="H39" i="5"/>
  <c r="H17" i="9"/>
  <c r="J11" i="8"/>
  <c r="J11" i="9"/>
  <c r="J33" i="5"/>
  <c r="C24" i="8"/>
  <c r="C24" i="9"/>
  <c r="C46" i="5"/>
  <c r="E21" i="8"/>
  <c r="E43" i="5"/>
  <c r="E21" i="9"/>
  <c r="C13" i="8"/>
  <c r="C13" i="9"/>
  <c r="C35" i="5"/>
  <c r="I10" i="8"/>
  <c r="J6" i="1"/>
  <c r="I32" i="5"/>
  <c r="I10" i="9"/>
  <c r="D23" i="8"/>
  <c r="D23" i="9"/>
  <c r="D45" i="5"/>
  <c r="G14" i="8"/>
  <c r="G36" i="5"/>
  <c r="G14" i="9"/>
  <c r="J28" i="8"/>
  <c r="J28" i="9"/>
  <c r="J50" i="5"/>
  <c r="E12" i="8"/>
  <c r="E34" i="5"/>
  <c r="E12" i="9"/>
  <c r="D16" i="8"/>
  <c r="D38" i="5"/>
  <c r="D16" i="9"/>
  <c r="H27" i="8"/>
  <c r="H27" i="9"/>
  <c r="H49" i="5"/>
  <c r="J21" i="8"/>
  <c r="J21" i="9"/>
  <c r="J43" i="5"/>
  <c r="F16" i="8"/>
  <c r="F16" i="9"/>
  <c r="F38" i="5"/>
  <c r="I13" i="8"/>
  <c r="I13" i="9"/>
  <c r="I35" i="5"/>
  <c r="C23" i="8"/>
  <c r="C45" i="5"/>
  <c r="C23" i="9"/>
  <c r="F17" i="8"/>
  <c r="F17" i="9"/>
  <c r="F39" i="5"/>
  <c r="G23" i="8"/>
  <c r="G45" i="5"/>
  <c r="G23" i="9"/>
  <c r="K16" i="8"/>
  <c r="K38" i="5"/>
  <c r="K16" i="9"/>
  <c r="H12" i="8"/>
  <c r="H34" i="5"/>
  <c r="H12" i="9"/>
  <c r="D30" i="8"/>
  <c r="E10" i="1"/>
  <c r="E42" i="1" s="1"/>
  <c r="D30" i="9"/>
  <c r="D52" i="5"/>
  <c r="R17" i="8"/>
  <c r="R39" i="5"/>
  <c r="R17" i="9"/>
  <c r="R18" i="8"/>
  <c r="R40" i="5"/>
  <c r="R18" i="9"/>
  <c r="N12" i="1"/>
  <c r="N45" i="1" s="1"/>
  <c r="R15" i="8"/>
  <c r="O8" i="1"/>
  <c r="R15" i="9"/>
  <c r="R37" i="5"/>
  <c r="Q29" i="8"/>
  <c r="Q29" i="9"/>
  <c r="Q51" i="5"/>
  <c r="Q10" i="8"/>
  <c r="Q10" i="9"/>
  <c r="N6" i="1"/>
  <c r="Q32" i="5"/>
  <c r="R21" i="8"/>
  <c r="R21" i="9"/>
  <c r="R43" i="5"/>
  <c r="Q12" i="1"/>
  <c r="Q45" i="1" s="1"/>
  <c r="R22" i="8"/>
  <c r="R22" i="9"/>
  <c r="R44" i="5"/>
  <c r="T30" i="8"/>
  <c r="Q10" i="1"/>
  <c r="Q42" i="1" s="1"/>
  <c r="T30" i="9"/>
  <c r="T52" i="5"/>
  <c r="R19" i="8"/>
  <c r="R41" i="5"/>
  <c r="R19" i="9"/>
  <c r="R30" i="8"/>
  <c r="O10" i="1"/>
  <c r="O42" i="1" s="1"/>
  <c r="R52" i="5"/>
  <c r="R30" i="9"/>
  <c r="S19" i="8"/>
  <c r="S19" i="9"/>
  <c r="S41" i="5"/>
  <c r="R25" i="8"/>
  <c r="R47" i="5"/>
  <c r="R25" i="9"/>
  <c r="S20" i="8"/>
  <c r="S42" i="5"/>
  <c r="S20" i="9"/>
  <c r="R26" i="8"/>
  <c r="R48" i="5"/>
  <c r="R26" i="9"/>
  <c r="R23" i="8"/>
  <c r="R23" i="9"/>
  <c r="R45" i="5"/>
  <c r="R13" i="8"/>
  <c r="R35" i="5"/>
  <c r="R13" i="9"/>
  <c r="Q27" i="8"/>
  <c r="Q27" i="9"/>
  <c r="Q49" i="5"/>
  <c r="R14" i="8"/>
  <c r="R36" i="5"/>
  <c r="R14" i="9"/>
  <c r="Q28" i="8"/>
  <c r="Q28" i="9"/>
  <c r="Q50" i="5"/>
  <c r="R11" i="8"/>
  <c r="R33" i="5"/>
  <c r="R11" i="9"/>
  <c r="Q25" i="8"/>
  <c r="Q47" i="5"/>
  <c r="Q25" i="9"/>
  <c r="I62" i="8"/>
  <c r="I84" i="5"/>
  <c r="I62" i="9"/>
  <c r="H65" i="8"/>
  <c r="H87" i="5"/>
  <c r="H65" i="9"/>
  <c r="H75" i="8"/>
  <c r="H97" i="5"/>
  <c r="H75" i="9"/>
  <c r="H57" i="8"/>
  <c r="H79" i="5"/>
  <c r="H57" i="9"/>
  <c r="F70" i="8"/>
  <c r="F92" i="5"/>
  <c r="F70" i="9"/>
  <c r="C67" i="8"/>
  <c r="C67" i="9"/>
  <c r="C89" i="5"/>
  <c r="J68" i="8"/>
  <c r="J90" i="5"/>
  <c r="J68" i="9"/>
  <c r="C71" i="8"/>
  <c r="C71" i="9"/>
  <c r="C93" i="5"/>
  <c r="G62" i="8"/>
  <c r="G62" i="9"/>
  <c r="G84" i="5"/>
  <c r="C59" i="8"/>
  <c r="C59" i="9"/>
  <c r="C81" i="5"/>
  <c r="F71" i="8"/>
  <c r="F93" i="5"/>
  <c r="F71" i="9"/>
  <c r="K72" i="8"/>
  <c r="K94" i="5"/>
  <c r="K72" i="9"/>
  <c r="F68" i="8"/>
  <c r="F90" i="5"/>
  <c r="F68" i="9"/>
  <c r="C70" i="8"/>
  <c r="C92" i="5"/>
  <c r="C70" i="9"/>
  <c r="H66" i="8"/>
  <c r="H88" i="5"/>
  <c r="H66" i="9"/>
  <c r="F59" i="8"/>
  <c r="F81" i="5"/>
  <c r="F59" i="9"/>
  <c r="E75" i="8"/>
  <c r="E97" i="5"/>
  <c r="E75" i="9"/>
  <c r="I65" i="8"/>
  <c r="I87" i="5"/>
  <c r="I65" i="9"/>
  <c r="F56" i="8"/>
  <c r="F56" i="9"/>
  <c r="F78" i="5"/>
  <c r="H70" i="8"/>
  <c r="H92" i="5"/>
  <c r="H70" i="9"/>
  <c r="E71" i="8"/>
  <c r="E93" i="5"/>
  <c r="E71" i="9"/>
  <c r="F63" i="8"/>
  <c r="F85" i="5"/>
  <c r="F63" i="9"/>
  <c r="G57" i="8"/>
  <c r="G79" i="5"/>
  <c r="G57" i="9"/>
  <c r="E73" i="8"/>
  <c r="E73" i="9"/>
  <c r="E95" i="5"/>
  <c r="I75" i="8"/>
  <c r="I97" i="5"/>
  <c r="I75" i="9"/>
  <c r="F66" i="8"/>
  <c r="F66" i="9"/>
  <c r="F88" i="5"/>
  <c r="K68" i="8"/>
  <c r="K90" i="5"/>
  <c r="K68" i="9"/>
  <c r="E70" i="8"/>
  <c r="E92" i="5"/>
  <c r="E70" i="9"/>
  <c r="H62" i="8"/>
  <c r="H84" i="5"/>
  <c r="H62" i="9"/>
  <c r="D75" i="8"/>
  <c r="D75" i="9"/>
  <c r="D97" i="5"/>
  <c r="C64" i="8"/>
  <c r="C86" i="5"/>
  <c r="C64" i="9"/>
  <c r="C73" i="8"/>
  <c r="C73" i="9"/>
  <c r="C95" i="5"/>
  <c r="F72" i="8"/>
  <c r="F94" i="5"/>
  <c r="F72" i="9"/>
  <c r="E65" i="8"/>
  <c r="E87" i="5"/>
  <c r="E65" i="9"/>
  <c r="F58" i="8"/>
  <c r="F80" i="5"/>
  <c r="F58" i="9"/>
  <c r="E68" i="8"/>
  <c r="E90" i="5"/>
  <c r="E68" i="9"/>
  <c r="I70" i="8"/>
  <c r="I92" i="5"/>
  <c r="I70" i="9"/>
  <c r="F61" i="8"/>
  <c r="F61" i="9"/>
  <c r="F83" i="5"/>
  <c r="C57" i="8"/>
  <c r="C57" i="9"/>
  <c r="C79" i="5"/>
  <c r="G59" i="8"/>
  <c r="G81" i="5"/>
  <c r="G59" i="9"/>
  <c r="F60" i="8"/>
  <c r="F82" i="5"/>
  <c r="F60" i="9"/>
  <c r="H74" i="8"/>
  <c r="H74" i="9"/>
  <c r="H96" i="5"/>
  <c r="O58" i="8"/>
  <c r="O80" i="5"/>
  <c r="O58" i="9"/>
  <c r="M64" i="8"/>
  <c r="M64" i="9"/>
  <c r="M86" i="5"/>
  <c r="O59" i="8"/>
  <c r="O59" i="9"/>
  <c r="O81" i="5"/>
  <c r="N75" i="8"/>
  <c r="N97" i="5"/>
  <c r="N75" i="9"/>
  <c r="M74" i="8"/>
  <c r="M96" i="5"/>
  <c r="M74" i="9"/>
  <c r="O64" i="8"/>
  <c r="O86" i="5"/>
  <c r="O64" i="9"/>
  <c r="M60" i="8"/>
  <c r="M60" i="9"/>
  <c r="M82" i="5"/>
  <c r="N72" i="8"/>
  <c r="N72" i="9"/>
  <c r="N94" i="5"/>
  <c r="P57" i="8"/>
  <c r="P79" i="5"/>
  <c r="P57" i="9"/>
  <c r="O61" i="8"/>
  <c r="O83" i="5"/>
  <c r="O61" i="9"/>
  <c r="O75" i="8"/>
  <c r="O97" i="5"/>
  <c r="O75" i="9"/>
  <c r="M70" i="8"/>
  <c r="M92" i="5"/>
  <c r="M70" i="9"/>
  <c r="O67" i="8"/>
  <c r="O89" i="5"/>
  <c r="O67" i="9"/>
  <c r="P70" i="8"/>
  <c r="P70" i="9"/>
  <c r="P92" i="5"/>
  <c r="M72" i="8"/>
  <c r="M94" i="5"/>
  <c r="M72" i="9"/>
  <c r="Q61" i="8"/>
  <c r="Q83" i="5"/>
  <c r="Q61" i="9"/>
  <c r="N74" i="8"/>
  <c r="N74" i="9"/>
  <c r="N96" i="5"/>
  <c r="M57" i="8"/>
  <c r="M79" i="5"/>
  <c r="M57" i="9"/>
  <c r="M66" i="8"/>
  <c r="M88" i="5"/>
  <c r="M66" i="9"/>
  <c r="O63" i="8"/>
  <c r="O85" i="5"/>
  <c r="O63" i="9"/>
  <c r="M63" i="8"/>
  <c r="M85" i="5"/>
  <c r="M63" i="9"/>
  <c r="O56" i="8"/>
  <c r="O78" i="5"/>
  <c r="O56" i="9"/>
  <c r="Q68" i="8"/>
  <c r="Q68" i="9"/>
  <c r="Q90" i="5"/>
  <c r="D125" i="8" l="1"/>
  <c r="O11" i="1"/>
  <c r="C125" i="9"/>
  <c r="C134" i="9"/>
  <c r="C140" i="9"/>
  <c r="I15" i="5"/>
  <c r="J11" i="1"/>
  <c r="T20" i="5"/>
  <c r="O9" i="1"/>
  <c r="O41" i="1" s="1"/>
  <c r="I11" i="1"/>
  <c r="C139" i="9"/>
  <c r="C141" i="9"/>
  <c r="C130" i="9"/>
  <c r="S10" i="5"/>
  <c r="C127" i="9"/>
  <c r="Q9" i="1"/>
  <c r="H127" i="8"/>
  <c r="C142" i="9"/>
  <c r="Q11" i="1"/>
  <c r="Q28" i="1" s="1"/>
  <c r="O7" i="1"/>
  <c r="O24" i="1" s="1"/>
  <c r="I7" i="1"/>
  <c r="I24" i="1" s="1"/>
  <c r="D144" i="8"/>
  <c r="C145" i="9"/>
  <c r="D131" i="8"/>
  <c r="T15" i="5"/>
  <c r="E103" i="9"/>
  <c r="T10" i="5"/>
  <c r="R10" i="5"/>
  <c r="P7" i="1"/>
  <c r="P24" i="1" s="1"/>
  <c r="I9" i="1"/>
  <c r="I41" i="1" s="1"/>
  <c r="K11" i="1"/>
  <c r="K28" i="1" s="1"/>
  <c r="J9" i="1"/>
  <c r="W9" i="1" s="1"/>
  <c r="F130" i="8"/>
  <c r="G30" i="5"/>
  <c r="H134" i="8"/>
  <c r="L7" i="1"/>
  <c r="V7" i="1" s="1"/>
  <c r="H9" i="1"/>
  <c r="U9" i="1" s="1"/>
  <c r="D135" i="8"/>
  <c r="D138" i="8"/>
  <c r="H135" i="8"/>
  <c r="D127" i="8"/>
  <c r="H125" i="8"/>
  <c r="H130" i="8"/>
  <c r="F132" i="9"/>
  <c r="H136" i="8"/>
  <c r="Q30" i="5"/>
  <c r="N9" i="1"/>
  <c r="N41" i="1" s="1"/>
  <c r="D9" i="1"/>
  <c r="D26" i="1" s="1"/>
  <c r="C30" i="5"/>
  <c r="G20" i="5"/>
  <c r="F123" i="8"/>
  <c r="Q28" i="5"/>
  <c r="Q23" i="5"/>
  <c r="C15" i="5"/>
  <c r="F9" i="1"/>
  <c r="F26" i="1" s="1"/>
  <c r="T30" i="5"/>
  <c r="Q17" i="5"/>
  <c r="D132" i="8"/>
  <c r="X25" i="1"/>
  <c r="H131" i="8"/>
  <c r="H133" i="8"/>
  <c r="D130" i="8"/>
  <c r="H129" i="8"/>
  <c r="D137" i="8"/>
  <c r="H138" i="8"/>
  <c r="D133" i="8"/>
  <c r="F117" i="8"/>
  <c r="D142" i="8"/>
  <c r="W25" i="1"/>
  <c r="H126" i="8"/>
  <c r="H128" i="8"/>
  <c r="D140" i="8"/>
  <c r="D126" i="8"/>
  <c r="D139" i="8"/>
  <c r="D136" i="8"/>
  <c r="D141" i="8"/>
  <c r="D129" i="8"/>
  <c r="D143" i="8"/>
  <c r="U52" i="8"/>
  <c r="D145" i="8"/>
  <c r="U25" i="1"/>
  <c r="H137" i="8"/>
  <c r="T25" i="1"/>
  <c r="D128" i="8"/>
  <c r="D134" i="8"/>
  <c r="H43" i="1"/>
  <c r="U27" i="1"/>
  <c r="L36" i="8"/>
  <c r="L46" i="1"/>
  <c r="V29" i="1"/>
  <c r="J46" i="1"/>
  <c r="W29" i="1"/>
  <c r="L40" i="8"/>
  <c r="L50" i="8"/>
  <c r="L39" i="8"/>
  <c r="L33" i="8"/>
  <c r="D46" i="1"/>
  <c r="T29" i="1"/>
  <c r="H132" i="8"/>
  <c r="L38" i="8"/>
  <c r="I43" i="1"/>
  <c r="X27" i="1"/>
  <c r="L41" i="8"/>
  <c r="L51" i="8"/>
  <c r="H46" i="1"/>
  <c r="U29" i="1"/>
  <c r="L47" i="8"/>
  <c r="L32" i="8"/>
  <c r="L46" i="8"/>
  <c r="X29" i="1"/>
  <c r="I46" i="1"/>
  <c r="L49" i="8"/>
  <c r="L44" i="8"/>
  <c r="D43" i="1"/>
  <c r="T27" i="1"/>
  <c r="L52" i="8"/>
  <c r="L42" i="8"/>
  <c r="L34" i="8"/>
  <c r="L35" i="8"/>
  <c r="L43" i="8"/>
  <c r="F131" i="8"/>
  <c r="L48" i="8"/>
  <c r="V27" i="1"/>
  <c r="L43" i="1"/>
  <c r="L45" i="8"/>
  <c r="J43" i="1"/>
  <c r="W27" i="1"/>
  <c r="L37" i="8"/>
  <c r="F110" i="8"/>
  <c r="G7" i="1"/>
  <c r="G24" i="1" s="1"/>
  <c r="H7" i="1"/>
  <c r="H24" i="1" s="1"/>
  <c r="Q10" i="5"/>
  <c r="R27" i="5"/>
  <c r="R12" i="5"/>
  <c r="R19" i="5"/>
  <c r="R16" i="5"/>
  <c r="H11" i="1"/>
  <c r="U11" i="1" s="1"/>
  <c r="J30" i="5"/>
  <c r="D15" i="5"/>
  <c r="E7" i="1"/>
  <c r="E24" i="1" s="1"/>
  <c r="G9" i="1"/>
  <c r="G26" i="1" s="1"/>
  <c r="K10" i="5"/>
  <c r="E30" i="5"/>
  <c r="C10" i="5"/>
  <c r="L24" i="5"/>
  <c r="E10" i="5"/>
  <c r="D30" i="5"/>
  <c r="D10" i="5"/>
  <c r="L29" i="5"/>
  <c r="L19" i="5"/>
  <c r="C24" i="5"/>
  <c r="E9" i="1"/>
  <c r="E41" i="1" s="1"/>
  <c r="E11" i="1"/>
  <c r="E44" i="1" s="1"/>
  <c r="P10" i="5"/>
  <c r="S24" i="5"/>
  <c r="R13" i="5"/>
  <c r="S26" i="5"/>
  <c r="J15" i="5"/>
  <c r="L11" i="5"/>
  <c r="L30" i="5"/>
  <c r="N113" i="5"/>
  <c r="I113" i="5" s="1"/>
  <c r="N105" i="5"/>
  <c r="I105" i="5" s="1"/>
  <c r="L16" i="5"/>
  <c r="L20" i="5"/>
  <c r="F119" i="8"/>
  <c r="F121" i="8"/>
  <c r="F105" i="8"/>
  <c r="F149" i="8" s="1"/>
  <c r="F115" i="8"/>
  <c r="L9" i="1"/>
  <c r="L41" i="1" s="1"/>
  <c r="L18" i="5"/>
  <c r="C11" i="5"/>
  <c r="F26" i="5"/>
  <c r="L26" i="5"/>
  <c r="F10" i="5"/>
  <c r="H27" i="5"/>
  <c r="L27" i="5"/>
  <c r="K30" i="5"/>
  <c r="E15" i="5"/>
  <c r="L15" i="5"/>
  <c r="D11" i="1"/>
  <c r="D44" i="1" s="1"/>
  <c r="I21" i="5"/>
  <c r="L21" i="5"/>
  <c r="D12" i="5"/>
  <c r="L12" i="5"/>
  <c r="G14" i="5"/>
  <c r="L14" i="5"/>
  <c r="L25" i="5"/>
  <c r="C25" i="5"/>
  <c r="J20" i="5"/>
  <c r="G28" i="5"/>
  <c r="L28" i="5"/>
  <c r="D13" i="5"/>
  <c r="L13" i="5"/>
  <c r="F11" i="1"/>
  <c r="F44" i="1" s="1"/>
  <c r="H23" i="5"/>
  <c r="L23" i="5"/>
  <c r="H17" i="5"/>
  <c r="L17" i="5"/>
  <c r="I20" i="5"/>
  <c r="L11" i="1"/>
  <c r="L28" i="1" s="1"/>
  <c r="V28" i="1" s="1"/>
  <c r="L22" i="5"/>
  <c r="P28" i="1"/>
  <c r="P44" i="1"/>
  <c r="P26" i="1"/>
  <c r="P41" i="1"/>
  <c r="N28" i="1"/>
  <c r="N44" i="1"/>
  <c r="D24" i="1"/>
  <c r="D41" i="1"/>
  <c r="J28" i="1"/>
  <c r="J44" i="1"/>
  <c r="X9" i="1"/>
  <c r="K26" i="1"/>
  <c r="K41" i="1"/>
  <c r="I44" i="1"/>
  <c r="X11" i="1"/>
  <c r="I28" i="1"/>
  <c r="J24" i="1"/>
  <c r="W24" i="1" s="1"/>
  <c r="W7" i="1"/>
  <c r="N123" i="5"/>
  <c r="I123" i="5" s="1"/>
  <c r="N115" i="5"/>
  <c r="I115" i="5" s="1"/>
  <c r="N104" i="5"/>
  <c r="I104" i="5" s="1"/>
  <c r="N109" i="5"/>
  <c r="I109" i="5" s="1"/>
  <c r="N108" i="5"/>
  <c r="I108" i="5" s="1"/>
  <c r="N121" i="5"/>
  <c r="I121" i="5" s="1"/>
  <c r="N110" i="5"/>
  <c r="I110" i="5" s="1"/>
  <c r="N122" i="5"/>
  <c r="I122" i="5" s="1"/>
  <c r="N107" i="5"/>
  <c r="I107" i="5" s="1"/>
  <c r="N119" i="5"/>
  <c r="I119" i="5" s="1"/>
  <c r="N118" i="5"/>
  <c r="I118" i="5" s="1"/>
  <c r="N117" i="5"/>
  <c r="I117" i="5" s="1"/>
  <c r="N106" i="5"/>
  <c r="I106" i="5" s="1"/>
  <c r="N114" i="5"/>
  <c r="I114" i="5" s="1"/>
  <c r="N103" i="5"/>
  <c r="I103" i="5" s="1"/>
  <c r="N111" i="5"/>
  <c r="I111" i="5" s="1"/>
  <c r="N112" i="5"/>
  <c r="I112" i="5" s="1"/>
  <c r="N120" i="5"/>
  <c r="I120" i="5" s="1"/>
  <c r="N116" i="5"/>
  <c r="I116" i="5" s="1"/>
  <c r="O28" i="1"/>
  <c r="O44" i="1"/>
  <c r="Q26" i="1"/>
  <c r="Q41" i="1"/>
  <c r="O26" i="1"/>
  <c r="G44" i="1"/>
  <c r="G28" i="1"/>
  <c r="L10" i="5"/>
  <c r="F112" i="8"/>
  <c r="E125" i="5"/>
  <c r="F107" i="8"/>
  <c r="F151" i="8" s="1"/>
  <c r="F111" i="8"/>
  <c r="U6" i="1"/>
  <c r="F120" i="8"/>
  <c r="F116" i="8"/>
  <c r="F109" i="8"/>
  <c r="F153" i="8" s="1"/>
  <c r="X6" i="1"/>
  <c r="W6" i="1"/>
  <c r="F108" i="8"/>
  <c r="F152" i="8" s="1"/>
  <c r="F118" i="9"/>
  <c r="F135" i="5"/>
  <c r="F122" i="8"/>
  <c r="F104" i="8"/>
  <c r="F148" i="8" s="1"/>
  <c r="X8" i="1"/>
  <c r="N121" i="8"/>
  <c r="I121" i="8" s="1"/>
  <c r="N112" i="8"/>
  <c r="I112" i="8" s="1"/>
  <c r="N111" i="8"/>
  <c r="I111" i="8" s="1"/>
  <c r="F180" i="8"/>
  <c r="F194" i="5"/>
  <c r="F180" i="9"/>
  <c r="C175" i="8"/>
  <c r="C189" i="5"/>
  <c r="C175" i="9"/>
  <c r="D176" i="8"/>
  <c r="D176" i="9"/>
  <c r="D190" i="5"/>
  <c r="P175" i="8"/>
  <c r="P189" i="5"/>
  <c r="P175" i="9"/>
  <c r="R172" i="8"/>
  <c r="R172" i="9"/>
  <c r="R186" i="5"/>
  <c r="T175" i="8"/>
  <c r="T189" i="5"/>
  <c r="T175" i="9"/>
  <c r="K179" i="8"/>
  <c r="K179" i="9"/>
  <c r="K193" i="5"/>
  <c r="I180" i="8"/>
  <c r="I194" i="5"/>
  <c r="I180" i="9"/>
  <c r="E171" i="8"/>
  <c r="E185" i="5"/>
  <c r="E171" i="9"/>
  <c r="I172" i="8"/>
  <c r="I186" i="5"/>
  <c r="I172" i="9"/>
  <c r="R183" i="8"/>
  <c r="R197" i="5"/>
  <c r="R183" i="9"/>
  <c r="C183" i="8"/>
  <c r="C197" i="5"/>
  <c r="C183" i="9"/>
  <c r="J172" i="8"/>
  <c r="J186" i="5"/>
  <c r="J172" i="9"/>
  <c r="F173" i="8"/>
  <c r="F187" i="5"/>
  <c r="F173" i="9"/>
  <c r="C172" i="8"/>
  <c r="C172" i="9"/>
  <c r="C186" i="5"/>
  <c r="S173" i="8"/>
  <c r="S187" i="5"/>
  <c r="S173" i="9"/>
  <c r="R179" i="8"/>
  <c r="R193" i="5"/>
  <c r="R179" i="9"/>
  <c r="K174" i="8"/>
  <c r="K188" i="5"/>
  <c r="K174" i="9"/>
  <c r="H173" i="8"/>
  <c r="H173" i="9"/>
  <c r="H187" i="5"/>
  <c r="K183" i="8"/>
  <c r="K183" i="9"/>
  <c r="K197" i="5"/>
  <c r="I181" i="8"/>
  <c r="I195" i="5"/>
  <c r="I181" i="9"/>
  <c r="Q174" i="8"/>
  <c r="Q174" i="9"/>
  <c r="Q188" i="5"/>
  <c r="T171" i="8"/>
  <c r="T185" i="5"/>
  <c r="T171" i="9"/>
  <c r="J183" i="8"/>
  <c r="J197" i="5"/>
  <c r="J183" i="9"/>
  <c r="G173" i="8"/>
  <c r="G187" i="5"/>
  <c r="G173" i="9"/>
  <c r="D179" i="8"/>
  <c r="D193" i="5"/>
  <c r="D179" i="9"/>
  <c r="G172" i="8"/>
  <c r="G172" i="9"/>
  <c r="G186" i="5"/>
  <c r="E183" i="8"/>
  <c r="E197" i="5"/>
  <c r="E183" i="9"/>
  <c r="J179" i="8"/>
  <c r="J179" i="9"/>
  <c r="J193" i="5"/>
  <c r="D177" i="8"/>
  <c r="D177" i="9"/>
  <c r="D191" i="5"/>
  <c r="P172" i="8"/>
  <c r="P186" i="5"/>
  <c r="P172" i="9"/>
  <c r="S175" i="8"/>
  <c r="S189" i="5"/>
  <c r="S175" i="9"/>
  <c r="R178" i="8"/>
  <c r="R192" i="5"/>
  <c r="R178" i="9"/>
  <c r="T177" i="8"/>
  <c r="T177" i="9"/>
  <c r="T191" i="5"/>
  <c r="T181" i="8"/>
  <c r="T181" i="9"/>
  <c r="T195" i="5"/>
  <c r="G181" i="8"/>
  <c r="G181" i="9"/>
  <c r="G195" i="5"/>
  <c r="H171" i="8"/>
  <c r="H185" i="5"/>
  <c r="H171" i="9"/>
  <c r="C171" i="8"/>
  <c r="C171" i="9"/>
  <c r="C185" i="5"/>
  <c r="J175" i="8"/>
  <c r="J175" i="9"/>
  <c r="J189" i="5"/>
  <c r="G180" i="8"/>
  <c r="G194" i="5"/>
  <c r="G180" i="9"/>
  <c r="J171" i="8"/>
  <c r="J171" i="9"/>
  <c r="J185" i="5"/>
  <c r="D173" i="8"/>
  <c r="D187" i="5"/>
  <c r="D173" i="9"/>
  <c r="P177" i="8"/>
  <c r="P177" i="9"/>
  <c r="P191" i="5"/>
  <c r="S180" i="8"/>
  <c r="S194" i="5"/>
  <c r="S180" i="9"/>
  <c r="Q182" i="8"/>
  <c r="Q182" i="9"/>
  <c r="Q196" i="5"/>
  <c r="S176" i="8"/>
  <c r="S190" i="5"/>
  <c r="S176" i="9"/>
  <c r="I173" i="8"/>
  <c r="I173" i="9"/>
  <c r="I187" i="5"/>
  <c r="C180" i="8"/>
  <c r="C180" i="9"/>
  <c r="C194" i="5"/>
  <c r="J182" i="8"/>
  <c r="J182" i="9"/>
  <c r="J196" i="5"/>
  <c r="H180" i="8"/>
  <c r="H180" i="9"/>
  <c r="H194" i="5"/>
  <c r="J174" i="8"/>
  <c r="J188" i="5"/>
  <c r="J174" i="9"/>
  <c r="E175" i="8"/>
  <c r="E175" i="9"/>
  <c r="E189" i="5"/>
  <c r="I174" i="8"/>
  <c r="I174" i="9"/>
  <c r="I188" i="5"/>
  <c r="F177" i="8"/>
  <c r="F191" i="5"/>
  <c r="F177" i="9"/>
  <c r="P180" i="8"/>
  <c r="P180" i="9"/>
  <c r="P194" i="5"/>
  <c r="T182" i="8"/>
  <c r="T196" i="5"/>
  <c r="T182" i="9"/>
  <c r="S182" i="8"/>
  <c r="S196" i="5"/>
  <c r="S182" i="9"/>
  <c r="R174" i="8"/>
  <c r="R174" i="9"/>
  <c r="R188" i="5"/>
  <c r="C176" i="8"/>
  <c r="C176" i="9"/>
  <c r="C190" i="5"/>
  <c r="D175" i="8"/>
  <c r="D189" i="5"/>
  <c r="D175" i="9"/>
  <c r="E182" i="8"/>
  <c r="E196" i="5"/>
  <c r="E182" i="9"/>
  <c r="E172" i="8"/>
  <c r="E186" i="5"/>
  <c r="E172" i="9"/>
  <c r="K181" i="8"/>
  <c r="K181" i="9"/>
  <c r="K195" i="5"/>
  <c r="F172" i="8"/>
  <c r="F172" i="9"/>
  <c r="F186" i="5"/>
  <c r="F181" i="8"/>
  <c r="F195" i="5"/>
  <c r="F181" i="9"/>
  <c r="P183" i="8"/>
  <c r="P197" i="5"/>
  <c r="P183" i="9"/>
  <c r="Q175" i="8"/>
  <c r="Q175" i="9"/>
  <c r="Q189" i="5"/>
  <c r="Q172" i="8"/>
  <c r="Q186" i="5"/>
  <c r="Q172" i="9"/>
  <c r="J177" i="8"/>
  <c r="J191" i="5"/>
  <c r="J177" i="9"/>
  <c r="E179" i="8"/>
  <c r="E179" i="9"/>
  <c r="E193" i="5"/>
  <c r="J178" i="8"/>
  <c r="J178" i="9"/>
  <c r="J192" i="5"/>
  <c r="H175" i="8"/>
  <c r="H189" i="5"/>
  <c r="H175" i="9"/>
  <c r="F176" i="8"/>
  <c r="F176" i="9"/>
  <c r="F190" i="5"/>
  <c r="I177" i="8"/>
  <c r="I177" i="9"/>
  <c r="I191" i="5"/>
  <c r="F178" i="8"/>
  <c r="F178" i="9"/>
  <c r="F192" i="5"/>
  <c r="P181" i="8"/>
  <c r="P195" i="5"/>
  <c r="P181" i="9"/>
  <c r="R182" i="8"/>
  <c r="R182" i="9"/>
  <c r="R196" i="5"/>
  <c r="R180" i="8"/>
  <c r="R194" i="5"/>
  <c r="R180" i="9"/>
  <c r="T174" i="8"/>
  <c r="T174" i="9"/>
  <c r="T188" i="5"/>
  <c r="Q179" i="8"/>
  <c r="Q179" i="9"/>
  <c r="Q193" i="5"/>
  <c r="H178" i="8"/>
  <c r="H178" i="9"/>
  <c r="H192" i="5"/>
  <c r="G176" i="8"/>
  <c r="G190" i="5"/>
  <c r="G176" i="9"/>
  <c r="K172" i="8"/>
  <c r="K172" i="9"/>
  <c r="K186" i="5"/>
  <c r="I176" i="8"/>
  <c r="I190" i="5"/>
  <c r="I176" i="9"/>
  <c r="C179" i="8"/>
  <c r="C179" i="9"/>
  <c r="C193" i="5"/>
  <c r="H182" i="8"/>
  <c r="H196" i="5"/>
  <c r="H182" i="9"/>
  <c r="F174" i="8"/>
  <c r="F174" i="9"/>
  <c r="F188" i="5"/>
  <c r="E180" i="8"/>
  <c r="E194" i="5"/>
  <c r="E180" i="9"/>
  <c r="Q183" i="8"/>
  <c r="Q183" i="9"/>
  <c r="Q197" i="5"/>
  <c r="R177" i="8"/>
  <c r="R191" i="5"/>
  <c r="R177" i="9"/>
  <c r="R173" i="8"/>
  <c r="R187" i="5"/>
  <c r="R173" i="9"/>
  <c r="Q177" i="8"/>
  <c r="Q177" i="9"/>
  <c r="Q191" i="5"/>
  <c r="J176" i="8"/>
  <c r="J190" i="5"/>
  <c r="J176" i="9"/>
  <c r="I182" i="8"/>
  <c r="I196" i="5"/>
  <c r="I182" i="9"/>
  <c r="K175" i="8"/>
  <c r="K175" i="9"/>
  <c r="K189" i="5"/>
  <c r="G182" i="8"/>
  <c r="G196" i="5"/>
  <c r="G182" i="9"/>
  <c r="G174" i="8"/>
  <c r="G188" i="5"/>
  <c r="G174" i="9"/>
  <c r="C174" i="8"/>
  <c r="C188" i="5"/>
  <c r="C174" i="9"/>
  <c r="F183" i="8"/>
  <c r="F197" i="5"/>
  <c r="F183" i="9"/>
  <c r="H174" i="8"/>
  <c r="H174" i="9"/>
  <c r="H188" i="5"/>
  <c r="Q173" i="8"/>
  <c r="Q173" i="9"/>
  <c r="Q187" i="5"/>
  <c r="S177" i="8"/>
  <c r="S191" i="5"/>
  <c r="S177" i="9"/>
  <c r="K178" i="8"/>
  <c r="K192" i="5"/>
  <c r="K178" i="9"/>
  <c r="F171" i="8"/>
  <c r="F185" i="5"/>
  <c r="F171" i="9"/>
  <c r="H181" i="8"/>
  <c r="H195" i="5"/>
  <c r="H181" i="9"/>
  <c r="C177" i="8"/>
  <c r="C191" i="5"/>
  <c r="C177" i="9"/>
  <c r="E173" i="8"/>
  <c r="E187" i="5"/>
  <c r="E173" i="9"/>
  <c r="H177" i="8"/>
  <c r="H177" i="9"/>
  <c r="H191" i="5"/>
  <c r="J181" i="8"/>
  <c r="J195" i="5"/>
  <c r="J181" i="9"/>
  <c r="P179" i="8"/>
  <c r="P193" i="5"/>
  <c r="P179" i="9"/>
  <c r="T183" i="8"/>
  <c r="T197" i="5"/>
  <c r="T183" i="9"/>
  <c r="S181" i="8"/>
  <c r="S195" i="5"/>
  <c r="S181" i="9"/>
  <c r="Q180" i="8"/>
  <c r="Q194" i="5"/>
  <c r="Q180" i="9"/>
  <c r="I179" i="8"/>
  <c r="I193" i="5"/>
  <c r="I179" i="9"/>
  <c r="G179" i="8"/>
  <c r="G193" i="5"/>
  <c r="G179" i="9"/>
  <c r="G183" i="8"/>
  <c r="G197" i="5"/>
  <c r="G183" i="9"/>
  <c r="J180" i="8"/>
  <c r="J180" i="9"/>
  <c r="J194" i="5"/>
  <c r="D182" i="8"/>
  <c r="D182" i="9"/>
  <c r="D196" i="5"/>
  <c r="T173" i="8"/>
  <c r="T173" i="9"/>
  <c r="T187" i="5"/>
  <c r="Q171" i="8"/>
  <c r="Q171" i="9"/>
  <c r="Q185" i="5"/>
  <c r="F179" i="8"/>
  <c r="F193" i="5"/>
  <c r="F179" i="9"/>
  <c r="H172" i="8"/>
  <c r="H186" i="5"/>
  <c r="H172" i="9"/>
  <c r="H183" i="8"/>
  <c r="H197" i="5"/>
  <c r="H183" i="9"/>
  <c r="P174" i="8"/>
  <c r="P188" i="5"/>
  <c r="P174" i="9"/>
  <c r="Q176" i="8"/>
  <c r="Q190" i="5"/>
  <c r="Q176" i="9"/>
  <c r="C178" i="8"/>
  <c r="C192" i="5"/>
  <c r="C178" i="9"/>
  <c r="I183" i="8"/>
  <c r="I183" i="9"/>
  <c r="I197" i="5"/>
  <c r="I178" i="8"/>
  <c r="I178" i="9"/>
  <c r="I192" i="5"/>
  <c r="P182" i="8"/>
  <c r="P182" i="9"/>
  <c r="P196" i="5"/>
  <c r="R176" i="8"/>
  <c r="R176" i="9"/>
  <c r="R190" i="5"/>
  <c r="Q181" i="8"/>
  <c r="Q195" i="5"/>
  <c r="Q181" i="9"/>
  <c r="D174" i="8"/>
  <c r="D174" i="9"/>
  <c r="D188" i="5"/>
  <c r="H179" i="8"/>
  <c r="H193" i="5"/>
  <c r="H179" i="9"/>
  <c r="E174" i="8"/>
  <c r="E174" i="9"/>
  <c r="E188" i="5"/>
  <c r="D183" i="8"/>
  <c r="D197" i="5"/>
  <c r="D183" i="9"/>
  <c r="S179" i="8"/>
  <c r="S193" i="5"/>
  <c r="S179" i="9"/>
  <c r="S172" i="8"/>
  <c r="S172" i="9"/>
  <c r="S186" i="5"/>
  <c r="C173" i="8"/>
  <c r="C173" i="9"/>
  <c r="C187" i="5"/>
  <c r="E181" i="8"/>
  <c r="E181" i="9"/>
  <c r="E195" i="5"/>
  <c r="D178" i="8"/>
  <c r="D178" i="9"/>
  <c r="D192" i="5"/>
  <c r="C181" i="8"/>
  <c r="C195" i="5"/>
  <c r="C181" i="9"/>
  <c r="D180" i="8"/>
  <c r="D194" i="5"/>
  <c r="D180" i="9"/>
  <c r="H176" i="8"/>
  <c r="H190" i="5"/>
  <c r="H176" i="9"/>
  <c r="D172" i="8"/>
  <c r="D186" i="5"/>
  <c r="D172" i="9"/>
  <c r="P178" i="8"/>
  <c r="P178" i="9"/>
  <c r="P192" i="5"/>
  <c r="Q178" i="8"/>
  <c r="Q192" i="5"/>
  <c r="Q178" i="9"/>
  <c r="S183" i="8"/>
  <c r="S183" i="9"/>
  <c r="S197" i="5"/>
  <c r="C182" i="8"/>
  <c r="C196" i="5"/>
  <c r="C182" i="9"/>
  <c r="E178" i="8"/>
  <c r="E192" i="5"/>
  <c r="E178" i="9"/>
  <c r="D171" i="8"/>
  <c r="D185" i="5"/>
  <c r="D171" i="9"/>
  <c r="E176" i="8"/>
  <c r="E190" i="5"/>
  <c r="E176" i="9"/>
  <c r="G177" i="8"/>
  <c r="G177" i="9"/>
  <c r="G191" i="5"/>
  <c r="J173" i="8"/>
  <c r="J187" i="5"/>
  <c r="J173" i="9"/>
  <c r="G171" i="8"/>
  <c r="G185" i="5"/>
  <c r="G171" i="9"/>
  <c r="P173" i="8"/>
  <c r="P187" i="5"/>
  <c r="P173" i="9"/>
  <c r="T176" i="8"/>
  <c r="T176" i="9"/>
  <c r="T190" i="5"/>
  <c r="R181" i="8"/>
  <c r="R195" i="5"/>
  <c r="R181" i="9"/>
  <c r="S178" i="8"/>
  <c r="S192" i="5"/>
  <c r="S178" i="9"/>
  <c r="T179" i="8"/>
  <c r="T193" i="5"/>
  <c r="T179" i="9"/>
  <c r="D181" i="8"/>
  <c r="D195" i="5"/>
  <c r="D181" i="9"/>
  <c r="G175" i="8"/>
  <c r="G189" i="5"/>
  <c r="G175" i="9"/>
  <c r="K171" i="8"/>
  <c r="K171" i="9"/>
  <c r="K185" i="5"/>
  <c r="G178" i="8"/>
  <c r="G192" i="5"/>
  <c r="G178" i="9"/>
  <c r="K182" i="8"/>
  <c r="K196" i="5"/>
  <c r="K182" i="9"/>
  <c r="F182" i="8"/>
  <c r="F182" i="9"/>
  <c r="F196" i="5"/>
  <c r="I171" i="8"/>
  <c r="I171" i="9"/>
  <c r="I185" i="5"/>
  <c r="P176" i="8"/>
  <c r="P176" i="9"/>
  <c r="P190" i="5"/>
  <c r="T178" i="8"/>
  <c r="T178" i="9"/>
  <c r="T192" i="5"/>
  <c r="R171" i="8"/>
  <c r="R171" i="9"/>
  <c r="R185" i="5"/>
  <c r="R175" i="8"/>
  <c r="R189" i="5"/>
  <c r="R175" i="9"/>
  <c r="E177" i="8"/>
  <c r="E177" i="9"/>
  <c r="E191" i="5"/>
  <c r="K176" i="8"/>
  <c r="K190" i="5"/>
  <c r="K176" i="9"/>
  <c r="K180" i="8"/>
  <c r="K194" i="5"/>
  <c r="K180" i="9"/>
  <c r="K177" i="8"/>
  <c r="K177" i="9"/>
  <c r="K191" i="5"/>
  <c r="I175" i="8"/>
  <c r="I175" i="9"/>
  <c r="I189" i="5"/>
  <c r="F175" i="8"/>
  <c r="F175" i="9"/>
  <c r="F189" i="5"/>
  <c r="K173" i="8"/>
  <c r="K173" i="9"/>
  <c r="K187" i="5"/>
  <c r="P171" i="8"/>
  <c r="P185" i="5"/>
  <c r="P171" i="9"/>
  <c r="T180" i="8"/>
  <c r="T194" i="5"/>
  <c r="T180" i="9"/>
  <c r="S171" i="8"/>
  <c r="S185" i="5"/>
  <c r="S171" i="9"/>
  <c r="S174" i="8"/>
  <c r="S188" i="5"/>
  <c r="S174" i="9"/>
  <c r="T172" i="8"/>
  <c r="T186" i="5"/>
  <c r="T172" i="9"/>
  <c r="F139" i="5"/>
  <c r="D42" i="1"/>
  <c r="T10" i="1"/>
  <c r="L27" i="8"/>
  <c r="L49" i="5"/>
  <c r="L27" i="9"/>
  <c r="N171" i="8"/>
  <c r="N185" i="5"/>
  <c r="N171" i="9"/>
  <c r="N183" i="8"/>
  <c r="N183" i="9"/>
  <c r="N197" i="5"/>
  <c r="N119" i="8"/>
  <c r="I119" i="8" s="1"/>
  <c r="N114" i="8"/>
  <c r="I114" i="8" s="1"/>
  <c r="Q56" i="8"/>
  <c r="Q56" i="9"/>
  <c r="Q78" i="5"/>
  <c r="L23" i="8"/>
  <c r="L45" i="5"/>
  <c r="L23" i="9"/>
  <c r="L24" i="8"/>
  <c r="L24" i="9"/>
  <c r="L46" i="5"/>
  <c r="Y45" i="1"/>
  <c r="L16" i="8"/>
  <c r="L16" i="9"/>
  <c r="L38" i="5"/>
  <c r="T8" i="1"/>
  <c r="M181" i="8"/>
  <c r="M181" i="9"/>
  <c r="M195" i="5"/>
  <c r="M178" i="8"/>
  <c r="M192" i="5"/>
  <c r="M178" i="9"/>
  <c r="M180" i="8"/>
  <c r="M194" i="5"/>
  <c r="M180" i="9"/>
  <c r="M172" i="8"/>
  <c r="M186" i="5"/>
  <c r="M172" i="9"/>
  <c r="N173" i="8"/>
  <c r="N187" i="5"/>
  <c r="N173" i="9"/>
  <c r="N177" i="8"/>
  <c r="N191" i="5"/>
  <c r="N177" i="9"/>
  <c r="N174" i="8"/>
  <c r="N188" i="5"/>
  <c r="N174" i="9"/>
  <c r="L12" i="8"/>
  <c r="L34" i="5"/>
  <c r="L12" i="9"/>
  <c r="U12" i="1"/>
  <c r="H45" i="1"/>
  <c r="U30" i="9"/>
  <c r="L18" i="8"/>
  <c r="L18" i="9"/>
  <c r="L40" i="5"/>
  <c r="I45" i="1"/>
  <c r="X12" i="1"/>
  <c r="N116" i="8"/>
  <c r="I116" i="8" s="1"/>
  <c r="N118" i="8"/>
  <c r="I118" i="8" s="1"/>
  <c r="N104" i="8"/>
  <c r="I104" i="8" s="1"/>
  <c r="N115" i="8"/>
  <c r="I115" i="8" s="1"/>
  <c r="N105" i="8"/>
  <c r="I105" i="8" s="1"/>
  <c r="L13" i="8"/>
  <c r="L13" i="9"/>
  <c r="L35" i="5"/>
  <c r="D45" i="1"/>
  <c r="T12" i="1"/>
  <c r="W8" i="1"/>
  <c r="Y10" i="1"/>
  <c r="M42" i="1"/>
  <c r="L30" i="8"/>
  <c r="L30" i="9"/>
  <c r="L52" i="5"/>
  <c r="L15" i="8"/>
  <c r="L37" i="5"/>
  <c r="L15" i="9"/>
  <c r="N181" i="8"/>
  <c r="N195" i="5"/>
  <c r="N181" i="9"/>
  <c r="N178" i="8"/>
  <c r="N192" i="5"/>
  <c r="N178" i="9"/>
  <c r="M179" i="8"/>
  <c r="M179" i="9"/>
  <c r="M193" i="5"/>
  <c r="N176" i="8"/>
  <c r="N176" i="9"/>
  <c r="N190" i="5"/>
  <c r="M176" i="8"/>
  <c r="M190" i="5"/>
  <c r="M176" i="9"/>
  <c r="V10" i="1"/>
  <c r="L42" i="1"/>
  <c r="U8" i="1"/>
  <c r="L29" i="8"/>
  <c r="L29" i="9"/>
  <c r="L51" i="5"/>
  <c r="L19" i="8"/>
  <c r="L41" i="5"/>
  <c r="L19" i="9"/>
  <c r="L45" i="1"/>
  <c r="V12" i="1"/>
  <c r="V45" i="1" s="1"/>
  <c r="J45" i="1"/>
  <c r="W12" i="1"/>
  <c r="T6" i="1"/>
  <c r="N123" i="8"/>
  <c r="I123" i="8" s="1"/>
  <c r="N117" i="8"/>
  <c r="I117" i="8" s="1"/>
  <c r="N103" i="8"/>
  <c r="I103" i="8" s="1"/>
  <c r="N106" i="8"/>
  <c r="I106" i="8" s="1"/>
  <c r="N109" i="8"/>
  <c r="I109" i="8" s="1"/>
  <c r="L22" i="8"/>
  <c r="L22" i="9"/>
  <c r="L44" i="5"/>
  <c r="J42" i="1"/>
  <c r="W10" i="1"/>
  <c r="M174" i="8"/>
  <c r="M174" i="9"/>
  <c r="M188" i="5"/>
  <c r="N182" i="8"/>
  <c r="N196" i="5"/>
  <c r="N182" i="9"/>
  <c r="N172" i="8"/>
  <c r="N186" i="5"/>
  <c r="N172" i="9"/>
  <c r="N179" i="8"/>
  <c r="N193" i="5"/>
  <c r="N179" i="9"/>
  <c r="M173" i="8"/>
  <c r="M173" i="9"/>
  <c r="M187" i="5"/>
  <c r="N42" i="1"/>
  <c r="N17" i="1"/>
  <c r="L21" i="8"/>
  <c r="L21" i="9"/>
  <c r="L43" i="5"/>
  <c r="I42" i="1"/>
  <c r="X10" i="1"/>
  <c r="F145" i="5"/>
  <c r="L25" i="8"/>
  <c r="L25" i="9"/>
  <c r="L47" i="5"/>
  <c r="L26" i="8"/>
  <c r="L26" i="9"/>
  <c r="L48" i="5"/>
  <c r="L20" i="8"/>
  <c r="L42" i="5"/>
  <c r="L20" i="9"/>
  <c r="L17" i="8"/>
  <c r="L17" i="9"/>
  <c r="L39" i="5"/>
  <c r="M182" i="8"/>
  <c r="M196" i="5"/>
  <c r="M182" i="9"/>
  <c r="M177" i="8"/>
  <c r="M177" i="9"/>
  <c r="M191" i="5"/>
  <c r="M175" i="8"/>
  <c r="M189" i="5"/>
  <c r="M175" i="9"/>
  <c r="N175" i="8"/>
  <c r="N189" i="5"/>
  <c r="N175" i="9"/>
  <c r="M171" i="8"/>
  <c r="M185" i="5"/>
  <c r="M171" i="9"/>
  <c r="M183" i="8"/>
  <c r="M197" i="5"/>
  <c r="M183" i="9"/>
  <c r="N180" i="8"/>
  <c r="N180" i="9"/>
  <c r="N194" i="5"/>
  <c r="L28" i="8"/>
  <c r="L28" i="9"/>
  <c r="L50" i="5"/>
  <c r="U10" i="1"/>
  <c r="U42" i="1" s="1"/>
  <c r="H42" i="1"/>
  <c r="U30" i="8"/>
  <c r="L10" i="8"/>
  <c r="L10" i="9"/>
  <c r="L32" i="5"/>
  <c r="L11" i="8"/>
  <c r="L33" i="5"/>
  <c r="L11" i="9"/>
  <c r="L14" i="8"/>
  <c r="L14" i="9"/>
  <c r="L36" i="5"/>
  <c r="N122" i="8"/>
  <c r="I122" i="8" s="1"/>
  <c r="N120" i="8"/>
  <c r="I120" i="8" s="1"/>
  <c r="N108" i="8"/>
  <c r="I108" i="8" s="1"/>
  <c r="N107" i="8"/>
  <c r="I107" i="8" s="1"/>
  <c r="N110" i="8"/>
  <c r="I110" i="8" s="1"/>
  <c r="N113" i="8"/>
  <c r="I113" i="8" s="1"/>
  <c r="H44" i="1" l="1"/>
  <c r="F41" i="1"/>
  <c r="H26" i="1"/>
  <c r="X24" i="1"/>
  <c r="E26" i="1"/>
  <c r="F120" i="9"/>
  <c r="L24" i="1"/>
  <c r="V24" i="1" s="1"/>
  <c r="K44" i="1"/>
  <c r="I26" i="1"/>
  <c r="X26" i="1" s="1"/>
  <c r="W11" i="1"/>
  <c r="Q44" i="1"/>
  <c r="F28" i="1"/>
  <c r="T7" i="1"/>
  <c r="X7" i="1"/>
  <c r="J26" i="1"/>
  <c r="W26" i="1" s="1"/>
  <c r="H41" i="1"/>
  <c r="F126" i="5"/>
  <c r="F110" i="9"/>
  <c r="H28" i="1"/>
  <c r="U28" i="1" s="1"/>
  <c r="U24" i="1"/>
  <c r="F119" i="9"/>
  <c r="F123" i="9"/>
  <c r="F105" i="9"/>
  <c r="F149" i="9" s="1"/>
  <c r="F117" i="9"/>
  <c r="C129" i="8"/>
  <c r="J41" i="1"/>
  <c r="T24" i="1"/>
  <c r="N26" i="1"/>
  <c r="F133" i="9"/>
  <c r="X32" i="1"/>
  <c r="F132" i="5"/>
  <c r="F144" i="5"/>
  <c r="V9" i="1"/>
  <c r="V41" i="1" s="1"/>
  <c r="V11" i="1"/>
  <c r="V44" i="1" s="1"/>
  <c r="U7" i="1"/>
  <c r="L44" i="1"/>
  <c r="C126" i="8"/>
  <c r="F154" i="9"/>
  <c r="F122" i="9"/>
  <c r="F121" i="9"/>
  <c r="T11" i="1"/>
  <c r="W18" i="1" s="1"/>
  <c r="G41" i="1"/>
  <c r="L26" i="1"/>
  <c r="V26" i="1" s="1"/>
  <c r="C135" i="8"/>
  <c r="D28" i="1"/>
  <c r="W32" i="1"/>
  <c r="T9" i="1"/>
  <c r="X16" i="1" s="1"/>
  <c r="F115" i="9"/>
  <c r="H140" i="8"/>
  <c r="C128" i="8"/>
  <c r="F109" i="9"/>
  <c r="F153" i="9" s="1"/>
  <c r="C132" i="8"/>
  <c r="E28" i="1"/>
  <c r="C125" i="8"/>
  <c r="F136" i="5"/>
  <c r="F111" i="9"/>
  <c r="F155" i="9" s="1"/>
  <c r="T32" i="1"/>
  <c r="N143" i="5"/>
  <c r="I143" i="5" s="1"/>
  <c r="I165" i="5" s="1"/>
  <c r="C127" i="8"/>
  <c r="F138" i="5"/>
  <c r="F131" i="5"/>
  <c r="F133" i="5"/>
  <c r="F116" i="9"/>
  <c r="H141" i="8"/>
  <c r="V32" i="1"/>
  <c r="C131" i="8"/>
  <c r="U32" i="1"/>
  <c r="C134" i="8"/>
  <c r="C130" i="8"/>
  <c r="H139" i="8"/>
  <c r="C133" i="8"/>
  <c r="C136" i="8"/>
  <c r="W43" i="1"/>
  <c r="W34" i="1"/>
  <c r="V43" i="1"/>
  <c r="V34" i="1"/>
  <c r="T43" i="1"/>
  <c r="T34" i="1"/>
  <c r="X46" i="1"/>
  <c r="X36" i="1"/>
  <c r="U46" i="1"/>
  <c r="U36" i="1"/>
  <c r="X43" i="1"/>
  <c r="X34" i="1"/>
  <c r="T46" i="1"/>
  <c r="T36" i="1"/>
  <c r="W46" i="1"/>
  <c r="W36" i="1"/>
  <c r="V46" i="1"/>
  <c r="V36" i="1"/>
  <c r="U43" i="1"/>
  <c r="U34" i="1"/>
  <c r="F108" i="5"/>
  <c r="F103" i="8"/>
  <c r="F147" i="8" s="1"/>
  <c r="F129" i="5"/>
  <c r="F130" i="5"/>
  <c r="F137" i="5"/>
  <c r="N121" i="9"/>
  <c r="I121" i="9" s="1"/>
  <c r="F127" i="5"/>
  <c r="F107" i="9"/>
  <c r="F151" i="9" s="1"/>
  <c r="F143" i="5"/>
  <c r="F142" i="5"/>
  <c r="H103" i="8"/>
  <c r="H147" i="8" s="1"/>
  <c r="F104" i="9"/>
  <c r="F148" i="9" s="1"/>
  <c r="D108" i="8"/>
  <c r="D152" i="8" s="1"/>
  <c r="N112" i="9"/>
  <c r="I112" i="9" s="1"/>
  <c r="F108" i="9"/>
  <c r="F152" i="9" s="1"/>
  <c r="L120" i="8"/>
  <c r="F106" i="5"/>
  <c r="F104" i="5"/>
  <c r="D139" i="5"/>
  <c r="F103" i="9"/>
  <c r="F147" i="9" s="1"/>
  <c r="F125" i="5"/>
  <c r="F134" i="5"/>
  <c r="L135" i="5"/>
  <c r="L118" i="8"/>
  <c r="F105" i="5"/>
  <c r="D109" i="9"/>
  <c r="L116" i="8"/>
  <c r="F107" i="5"/>
  <c r="F106" i="8"/>
  <c r="F150" i="8" s="1"/>
  <c r="F106" i="9"/>
  <c r="F150" i="9" s="1"/>
  <c r="F128" i="5"/>
  <c r="F113" i="9"/>
  <c r="L114" i="8"/>
  <c r="F118" i="8"/>
  <c r="F140" i="5"/>
  <c r="E126" i="5"/>
  <c r="E104" i="9"/>
  <c r="D113" i="9"/>
  <c r="L112" i="8"/>
  <c r="L119" i="8"/>
  <c r="F112" i="9"/>
  <c r="H114" i="8"/>
  <c r="H158" i="8" s="1"/>
  <c r="X14" i="1"/>
  <c r="U26" i="1"/>
  <c r="D126" i="5"/>
  <c r="D140" i="5"/>
  <c r="L104" i="8"/>
  <c r="L110" i="8"/>
  <c r="U15" i="1"/>
  <c r="D105" i="9"/>
  <c r="D114" i="8"/>
  <c r="D158" i="8" s="1"/>
  <c r="L121" i="8"/>
  <c r="L115" i="8"/>
  <c r="F141" i="5"/>
  <c r="D116" i="8"/>
  <c r="D160" i="8" s="1"/>
  <c r="H115" i="8"/>
  <c r="H159" i="8" s="1"/>
  <c r="D120" i="8"/>
  <c r="D164" i="8" s="1"/>
  <c r="H119" i="8"/>
  <c r="D114" i="5"/>
  <c r="X41" i="1"/>
  <c r="T26" i="1"/>
  <c r="W41" i="1"/>
  <c r="F103" i="5"/>
  <c r="X28" i="1"/>
  <c r="U18" i="1"/>
  <c r="U44" i="1"/>
  <c r="W44" i="1"/>
  <c r="X18" i="1"/>
  <c r="X44" i="1"/>
  <c r="W28" i="1"/>
  <c r="U41" i="1"/>
  <c r="F114" i="8"/>
  <c r="E104" i="8"/>
  <c r="D117" i="8"/>
  <c r="D161" i="8" s="1"/>
  <c r="F113" i="8"/>
  <c r="N133" i="5"/>
  <c r="I133" i="5" s="1"/>
  <c r="I155" i="5" s="1"/>
  <c r="N134" i="5"/>
  <c r="I134" i="5" s="1"/>
  <c r="I156" i="5" s="1"/>
  <c r="D129" i="5"/>
  <c r="H113" i="8"/>
  <c r="H157" i="8" s="1"/>
  <c r="H118" i="9"/>
  <c r="H162" i="9" s="1"/>
  <c r="H108" i="8"/>
  <c r="H152" i="8" s="1"/>
  <c r="H143" i="5"/>
  <c r="L128" i="5"/>
  <c r="N111" i="9"/>
  <c r="I111" i="9" s="1"/>
  <c r="W13" i="1"/>
  <c r="L122" i="8"/>
  <c r="F114" i="9"/>
  <c r="L117" i="8"/>
  <c r="L107" i="8"/>
  <c r="N144" i="5"/>
  <c r="I144" i="5" s="1"/>
  <c r="I166" i="5" s="1"/>
  <c r="N122" i="9"/>
  <c r="I122" i="9" s="1"/>
  <c r="H109" i="8"/>
  <c r="O173" i="8"/>
  <c r="O187" i="5"/>
  <c r="O173" i="9"/>
  <c r="H112" i="8"/>
  <c r="H105" i="8"/>
  <c r="N126" i="5"/>
  <c r="I126" i="5" s="1"/>
  <c r="I148" i="5" s="1"/>
  <c r="N104" i="9"/>
  <c r="I104" i="9" s="1"/>
  <c r="V19" i="1"/>
  <c r="X19" i="1"/>
  <c r="X45" i="1"/>
  <c r="U45" i="1"/>
  <c r="U19" i="1"/>
  <c r="Y19" i="1"/>
  <c r="L103" i="8"/>
  <c r="X15" i="1"/>
  <c r="L179" i="8"/>
  <c r="L193" i="5"/>
  <c r="L179" i="9"/>
  <c r="L175" i="8"/>
  <c r="L189" i="5"/>
  <c r="L175" i="9"/>
  <c r="N107" i="9"/>
  <c r="I107" i="9" s="1"/>
  <c r="N129" i="5"/>
  <c r="I129" i="5" s="1"/>
  <c r="I151" i="5" s="1"/>
  <c r="H110" i="8"/>
  <c r="U13" i="1"/>
  <c r="U17" i="1"/>
  <c r="X42" i="1"/>
  <c r="X17" i="1"/>
  <c r="O174" i="8"/>
  <c r="O188" i="5"/>
  <c r="O174" i="9"/>
  <c r="N109" i="9"/>
  <c r="I109" i="9" s="1"/>
  <c r="N131" i="5"/>
  <c r="I131" i="5" s="1"/>
  <c r="I153" i="5" s="1"/>
  <c r="T42" i="1"/>
  <c r="T17" i="1"/>
  <c r="L181" i="8"/>
  <c r="L195" i="5"/>
  <c r="L181" i="9"/>
  <c r="L183" i="8"/>
  <c r="L197" i="5"/>
  <c r="L183" i="9"/>
  <c r="D117" i="9"/>
  <c r="V13" i="1"/>
  <c r="T13" i="1"/>
  <c r="H111" i="8"/>
  <c r="N108" i="9"/>
  <c r="I108" i="9" s="1"/>
  <c r="N130" i="5"/>
  <c r="I130" i="5" s="1"/>
  <c r="I152" i="5" s="1"/>
  <c r="Y13" i="1"/>
  <c r="V15" i="1"/>
  <c r="W17" i="1"/>
  <c r="W42" i="1"/>
  <c r="X13" i="1"/>
  <c r="N123" i="9"/>
  <c r="I123" i="9" s="1"/>
  <c r="N145" i="5"/>
  <c r="I145" i="5" s="1"/>
  <c r="I167" i="5" s="1"/>
  <c r="O179" i="8"/>
  <c r="O179" i="9"/>
  <c r="O193" i="5"/>
  <c r="Y42" i="1"/>
  <c r="Y17" i="1"/>
  <c r="N118" i="9"/>
  <c r="I118" i="9" s="1"/>
  <c r="N140" i="5"/>
  <c r="I140" i="5" s="1"/>
  <c r="I162" i="5" s="1"/>
  <c r="O172" i="8"/>
  <c r="O186" i="5"/>
  <c r="O172" i="9"/>
  <c r="N114" i="9"/>
  <c r="I114" i="9" s="1"/>
  <c r="N136" i="5"/>
  <c r="I136" i="5" s="1"/>
  <c r="I158" i="5" s="1"/>
  <c r="L173" i="8"/>
  <c r="L173" i="9"/>
  <c r="L187" i="5"/>
  <c r="L172" i="8"/>
  <c r="L172" i="9"/>
  <c r="L186" i="5"/>
  <c r="N110" i="9"/>
  <c r="I110" i="9" s="1"/>
  <c r="N132" i="5"/>
  <c r="I132" i="5" s="1"/>
  <c r="I154" i="5" s="1"/>
  <c r="O171" i="8"/>
  <c r="O171" i="9"/>
  <c r="O185" i="5"/>
  <c r="N139" i="5"/>
  <c r="I139" i="5" s="1"/>
  <c r="I161" i="5" s="1"/>
  <c r="N117" i="9"/>
  <c r="I117" i="9" s="1"/>
  <c r="N128" i="5"/>
  <c r="I128" i="5" s="1"/>
  <c r="I150" i="5" s="1"/>
  <c r="N106" i="9"/>
  <c r="I106" i="9" s="1"/>
  <c r="V42" i="1"/>
  <c r="V17" i="1"/>
  <c r="T19" i="1"/>
  <c r="T45" i="1"/>
  <c r="H106" i="8"/>
  <c r="N105" i="9"/>
  <c r="I105" i="9" s="1"/>
  <c r="N127" i="5"/>
  <c r="I127" i="5" s="1"/>
  <c r="I149" i="5" s="1"/>
  <c r="O180" i="8"/>
  <c r="O194" i="5"/>
  <c r="O180" i="9"/>
  <c r="O178" i="8"/>
  <c r="O192" i="5"/>
  <c r="O178" i="9"/>
  <c r="O181" i="8"/>
  <c r="O195" i="5"/>
  <c r="O181" i="9"/>
  <c r="L174" i="8"/>
  <c r="L174" i="9"/>
  <c r="L188" i="5"/>
  <c r="L171" i="8"/>
  <c r="L185" i="5"/>
  <c r="L171" i="9"/>
  <c r="N135" i="5"/>
  <c r="I135" i="5" s="1"/>
  <c r="I157" i="5" s="1"/>
  <c r="N113" i="9"/>
  <c r="I113" i="9" s="1"/>
  <c r="N120" i="9"/>
  <c r="I120" i="9" s="1"/>
  <c r="N142" i="5"/>
  <c r="I142" i="5" s="1"/>
  <c r="I164" i="5" s="1"/>
  <c r="O183" i="8"/>
  <c r="O197" i="5"/>
  <c r="O183" i="9"/>
  <c r="O175" i="8"/>
  <c r="O189" i="5"/>
  <c r="O175" i="9"/>
  <c r="O177" i="8"/>
  <c r="O191" i="5"/>
  <c r="O177" i="9"/>
  <c r="O182" i="8"/>
  <c r="O196" i="5"/>
  <c r="O182" i="9"/>
  <c r="N103" i="9"/>
  <c r="I103" i="9" s="1"/>
  <c r="N125" i="5"/>
  <c r="I125" i="5" s="1"/>
  <c r="I147" i="5" s="1"/>
  <c r="W45" i="1"/>
  <c r="W19" i="1"/>
  <c r="O176" i="8"/>
  <c r="O190" i="5"/>
  <c r="O176" i="9"/>
  <c r="Y15" i="1"/>
  <c r="N115" i="9"/>
  <c r="I115" i="9" s="1"/>
  <c r="N137" i="5"/>
  <c r="I137" i="5" s="1"/>
  <c r="I159" i="5" s="1"/>
  <c r="N138" i="5"/>
  <c r="I138" i="5" s="1"/>
  <c r="I160" i="5" s="1"/>
  <c r="N116" i="9"/>
  <c r="I116" i="9" s="1"/>
  <c r="H122" i="8"/>
  <c r="W15" i="1"/>
  <c r="T15" i="1"/>
  <c r="L123" i="8"/>
  <c r="N119" i="9"/>
  <c r="I119" i="9" s="1"/>
  <c r="N141" i="5"/>
  <c r="I141" i="5" s="1"/>
  <c r="I163" i="5" s="1"/>
  <c r="L182" i="8"/>
  <c r="L182" i="9"/>
  <c r="L196" i="5"/>
  <c r="L178" i="8"/>
  <c r="L192" i="5"/>
  <c r="L178" i="9"/>
  <c r="L177" i="8"/>
  <c r="L191" i="5"/>
  <c r="L177" i="9"/>
  <c r="L176" i="8"/>
  <c r="L190" i="5"/>
  <c r="L176" i="9"/>
  <c r="L180" i="8"/>
  <c r="L194" i="5"/>
  <c r="L180" i="9"/>
  <c r="W31" i="1" l="1"/>
  <c r="D109" i="5"/>
  <c r="D106" i="5"/>
  <c r="F134" i="9"/>
  <c r="F156" i="9" s="1"/>
  <c r="X31" i="1"/>
  <c r="T18" i="1"/>
  <c r="D111" i="5"/>
  <c r="T44" i="1"/>
  <c r="V18" i="1"/>
  <c r="T31" i="1"/>
  <c r="V14" i="1"/>
  <c r="V31" i="1"/>
  <c r="V16" i="1"/>
  <c r="T14" i="1"/>
  <c r="D113" i="5"/>
  <c r="W14" i="1"/>
  <c r="W16" i="1"/>
  <c r="U31" i="1"/>
  <c r="D130" i="5"/>
  <c r="U16" i="1"/>
  <c r="U14" i="1"/>
  <c r="T16" i="1"/>
  <c r="T41" i="1"/>
  <c r="D122" i="5"/>
  <c r="D103" i="5"/>
  <c r="F148" i="5"/>
  <c r="D105" i="5"/>
  <c r="H113" i="5"/>
  <c r="T28" i="1"/>
  <c r="U35" i="1" s="1"/>
  <c r="D121" i="5"/>
  <c r="H114" i="5"/>
  <c r="D107" i="5"/>
  <c r="D151" i="5" s="1"/>
  <c r="H125" i="5"/>
  <c r="D108" i="5"/>
  <c r="H118" i="5"/>
  <c r="D112" i="5"/>
  <c r="D135" i="5"/>
  <c r="D110" i="5"/>
  <c r="D113" i="8"/>
  <c r="D157" i="8" s="1"/>
  <c r="D104" i="5"/>
  <c r="D148" i="5" s="1"/>
  <c r="L118" i="9"/>
  <c r="D115" i="5"/>
  <c r="L134" i="5"/>
  <c r="L138" i="5"/>
  <c r="F150" i="5"/>
  <c r="F152" i="5"/>
  <c r="L110" i="9"/>
  <c r="D104" i="9"/>
  <c r="F149" i="5"/>
  <c r="L122" i="9"/>
  <c r="H103" i="9"/>
  <c r="H147" i="9" s="1"/>
  <c r="D116" i="5"/>
  <c r="D120" i="5"/>
  <c r="H139" i="5"/>
  <c r="H117" i="8"/>
  <c r="H161" i="8" s="1"/>
  <c r="D104" i="8"/>
  <c r="D148" i="8" s="1"/>
  <c r="D117" i="5"/>
  <c r="D161" i="5" s="1"/>
  <c r="L143" i="5"/>
  <c r="L112" i="9"/>
  <c r="L121" i="9"/>
  <c r="D109" i="8"/>
  <c r="D153" i="8" s="1"/>
  <c r="D108" i="9"/>
  <c r="D138" i="5"/>
  <c r="D136" i="5"/>
  <c r="D158" i="5" s="1"/>
  <c r="H117" i="9"/>
  <c r="H161" i="9" s="1"/>
  <c r="H114" i="9"/>
  <c r="H158" i="9" s="1"/>
  <c r="H115" i="5"/>
  <c r="F151" i="5"/>
  <c r="H117" i="5"/>
  <c r="L105" i="9"/>
  <c r="L105" i="8"/>
  <c r="H107" i="8"/>
  <c r="H151" i="8" s="1"/>
  <c r="H107" i="9"/>
  <c r="H151" i="9" s="1"/>
  <c r="H129" i="5"/>
  <c r="D141" i="5"/>
  <c r="D119" i="8"/>
  <c r="D163" i="8" s="1"/>
  <c r="L109" i="8"/>
  <c r="L131" i="5"/>
  <c r="L109" i="9"/>
  <c r="D119" i="9"/>
  <c r="D103" i="8"/>
  <c r="D147" i="8" s="1"/>
  <c r="D103" i="9"/>
  <c r="D125" i="5"/>
  <c r="L113" i="9"/>
  <c r="L113" i="8"/>
  <c r="D123" i="5"/>
  <c r="L115" i="9"/>
  <c r="L141" i="5"/>
  <c r="F147" i="5"/>
  <c r="H111" i="5"/>
  <c r="H121" i="5"/>
  <c r="H165" i="5" s="1"/>
  <c r="H163" i="8"/>
  <c r="C137" i="8"/>
  <c r="H142" i="8"/>
  <c r="F132" i="8"/>
  <c r="F154" i="8" s="1"/>
  <c r="H106" i="5"/>
  <c r="D119" i="5"/>
  <c r="V33" i="1"/>
  <c r="H112" i="5"/>
  <c r="L132" i="5"/>
  <c r="D114" i="9"/>
  <c r="D118" i="9"/>
  <c r="L120" i="9"/>
  <c r="H119" i="9"/>
  <c r="H163" i="9" s="1"/>
  <c r="H110" i="5"/>
  <c r="L136" i="5"/>
  <c r="H141" i="5"/>
  <c r="L142" i="5"/>
  <c r="D107" i="9"/>
  <c r="L114" i="9"/>
  <c r="H107" i="5"/>
  <c r="U33" i="1"/>
  <c r="H103" i="5"/>
  <c r="D118" i="5"/>
  <c r="D162" i="5" s="1"/>
  <c r="H116" i="5"/>
  <c r="H116" i="8"/>
  <c r="H160" i="8" s="1"/>
  <c r="H116" i="9"/>
  <c r="H160" i="9" s="1"/>
  <c r="H138" i="5"/>
  <c r="H120" i="5"/>
  <c r="L137" i="5"/>
  <c r="D127" i="5"/>
  <c r="L104" i="9"/>
  <c r="L119" i="9"/>
  <c r="L127" i="5"/>
  <c r="D118" i="8"/>
  <c r="D162" i="8" s="1"/>
  <c r="D105" i="8"/>
  <c r="D149" i="8" s="1"/>
  <c r="L140" i="5"/>
  <c r="L126" i="5"/>
  <c r="D131" i="5"/>
  <c r="D153" i="5" s="1"/>
  <c r="H137" i="5"/>
  <c r="H136" i="5"/>
  <c r="H158" i="5" s="1"/>
  <c r="H104" i="5"/>
  <c r="D116" i="9"/>
  <c r="L116" i="9"/>
  <c r="L144" i="5"/>
  <c r="H115" i="9"/>
  <c r="H159" i="9" s="1"/>
  <c r="H122" i="5"/>
  <c r="T33" i="1"/>
  <c r="D120" i="9"/>
  <c r="D142" i="5"/>
  <c r="H123" i="5"/>
  <c r="H108" i="5"/>
  <c r="T35" i="1"/>
  <c r="H119" i="5"/>
  <c r="X33" i="1"/>
  <c r="W33" i="1"/>
  <c r="H109" i="5"/>
  <c r="F109" i="5"/>
  <c r="F153" i="5" s="1"/>
  <c r="H105" i="5"/>
  <c r="H130" i="5"/>
  <c r="H108" i="9"/>
  <c r="H152" i="9" s="1"/>
  <c r="D111" i="8"/>
  <c r="D155" i="8" s="1"/>
  <c r="D112" i="8"/>
  <c r="D156" i="8" s="1"/>
  <c r="H104" i="8"/>
  <c r="H148" i="8" s="1"/>
  <c r="D110" i="8"/>
  <c r="D154" i="8" s="1"/>
  <c r="H135" i="5"/>
  <c r="H121" i="8"/>
  <c r="D106" i="8"/>
  <c r="D150" i="8" s="1"/>
  <c r="E105" i="8"/>
  <c r="L108" i="9"/>
  <c r="L108" i="8"/>
  <c r="D121" i="8"/>
  <c r="D165" i="8" s="1"/>
  <c r="L106" i="9"/>
  <c r="L106" i="8"/>
  <c r="H120" i="9"/>
  <c r="H164" i="9" s="1"/>
  <c r="H120" i="8"/>
  <c r="D122" i="8"/>
  <c r="D166" i="8" s="1"/>
  <c r="D123" i="8"/>
  <c r="D167" i="8" s="1"/>
  <c r="L133" i="5"/>
  <c r="L111" i="8"/>
  <c r="D112" i="9"/>
  <c r="H113" i="9"/>
  <c r="H157" i="9" s="1"/>
  <c r="H118" i="8"/>
  <c r="H162" i="8" s="1"/>
  <c r="D115" i="8"/>
  <c r="D159" i="8" s="1"/>
  <c r="D107" i="8"/>
  <c r="D151" i="8" s="1"/>
  <c r="M103" i="8"/>
  <c r="M104" i="8" s="1"/>
  <c r="H142" i="5"/>
  <c r="D110" i="9"/>
  <c r="D122" i="9"/>
  <c r="D144" i="5"/>
  <c r="D115" i="9"/>
  <c r="D132" i="5"/>
  <c r="E127" i="5"/>
  <c r="D121" i="9"/>
  <c r="E105" i="9"/>
  <c r="C119" i="9"/>
  <c r="C163" i="9" s="1"/>
  <c r="H140" i="5"/>
  <c r="L130" i="5"/>
  <c r="C130" i="5"/>
  <c r="L111" i="9"/>
  <c r="C113" i="8"/>
  <c r="C157" i="8" s="1"/>
  <c r="C103" i="9"/>
  <c r="C147" i="9" s="1"/>
  <c r="H104" i="9"/>
  <c r="H148" i="9" s="1"/>
  <c r="H126" i="5"/>
  <c r="C143" i="5"/>
  <c r="D143" i="5"/>
  <c r="C104" i="8"/>
  <c r="C148" i="8" s="1"/>
  <c r="D134" i="5"/>
  <c r="D156" i="5" s="1"/>
  <c r="D137" i="5"/>
  <c r="C112" i="9"/>
  <c r="C156" i="9" s="1"/>
  <c r="H121" i="9"/>
  <c r="H165" i="9" s="1"/>
  <c r="C120" i="8"/>
  <c r="L107" i="9"/>
  <c r="L129" i="5"/>
  <c r="C105" i="8"/>
  <c r="C114" i="8"/>
  <c r="C116" i="8"/>
  <c r="C123" i="8"/>
  <c r="C122" i="8"/>
  <c r="D133" i="5"/>
  <c r="D155" i="5" s="1"/>
  <c r="D111" i="9"/>
  <c r="L117" i="9"/>
  <c r="L139" i="5"/>
  <c r="D128" i="5"/>
  <c r="D150" i="5" s="1"/>
  <c r="D106" i="9"/>
  <c r="C117" i="8"/>
  <c r="C109" i="8"/>
  <c r="H150" i="8"/>
  <c r="H106" i="9"/>
  <c r="H150" i="9" s="1"/>
  <c r="H128" i="5"/>
  <c r="H154" i="8"/>
  <c r="H132" i="5"/>
  <c r="H110" i="9"/>
  <c r="H154" i="9" s="1"/>
  <c r="H149" i="8"/>
  <c r="H127" i="5"/>
  <c r="H105" i="9"/>
  <c r="H149" i="9" s="1"/>
  <c r="H153" i="8"/>
  <c r="H109" i="9"/>
  <c r="H153" i="9" s="1"/>
  <c r="H131" i="5"/>
  <c r="H156" i="8"/>
  <c r="H134" i="5"/>
  <c r="H112" i="9"/>
  <c r="H156" i="9" s="1"/>
  <c r="H144" i="5"/>
  <c r="H122" i="9"/>
  <c r="H166" i="9" s="1"/>
  <c r="D123" i="9"/>
  <c r="D145" i="5"/>
  <c r="H155" i="8"/>
  <c r="H111" i="9"/>
  <c r="H155" i="9" s="1"/>
  <c r="H133" i="5"/>
  <c r="L103" i="9"/>
  <c r="L125" i="5"/>
  <c r="L145" i="5"/>
  <c r="L123" i="9"/>
  <c r="H123" i="8"/>
  <c r="D165" i="5" l="1"/>
  <c r="D152" i="5"/>
  <c r="C116" i="5"/>
  <c r="V35" i="1"/>
  <c r="X35" i="1"/>
  <c r="W35" i="1"/>
  <c r="H147" i="5"/>
  <c r="C122" i="5"/>
  <c r="D147" i="5"/>
  <c r="H162" i="5"/>
  <c r="C107" i="5"/>
  <c r="D154" i="5"/>
  <c r="C110" i="5"/>
  <c r="D166" i="5"/>
  <c r="D157" i="5"/>
  <c r="H157" i="5"/>
  <c r="C115" i="5"/>
  <c r="C114" i="5"/>
  <c r="D164" i="5"/>
  <c r="D149" i="5"/>
  <c r="C105" i="5"/>
  <c r="C103" i="5"/>
  <c r="M105" i="8"/>
  <c r="M106" i="8" s="1"/>
  <c r="M107" i="8" s="1"/>
  <c r="M108" i="8" s="1"/>
  <c r="M109" i="8" s="1"/>
  <c r="M110" i="8" s="1"/>
  <c r="M111" i="8" s="1"/>
  <c r="M112" i="8" s="1"/>
  <c r="M113" i="8" s="1"/>
  <c r="M114" i="8" s="1"/>
  <c r="M115" i="8" s="1"/>
  <c r="M116" i="8" s="1"/>
  <c r="M117" i="8" s="1"/>
  <c r="M118" i="8" s="1"/>
  <c r="M119" i="8" s="1"/>
  <c r="M120" i="8" s="1"/>
  <c r="M121" i="8" s="1"/>
  <c r="M122" i="8" s="1"/>
  <c r="M123" i="8" s="1"/>
  <c r="H161" i="5"/>
  <c r="D159" i="5"/>
  <c r="C119" i="5"/>
  <c r="C120" i="5"/>
  <c r="C104" i="5"/>
  <c r="C111" i="5"/>
  <c r="H160" i="5"/>
  <c r="F135" i="9"/>
  <c r="F157" i="9" s="1"/>
  <c r="H156" i="5"/>
  <c r="C117" i="5"/>
  <c r="H159" i="5"/>
  <c r="D163" i="5"/>
  <c r="D160" i="5"/>
  <c r="C118" i="5"/>
  <c r="D167" i="5"/>
  <c r="H150" i="5"/>
  <c r="C112" i="5"/>
  <c r="H152" i="5"/>
  <c r="H153" i="5"/>
  <c r="H148" i="5"/>
  <c r="H163" i="5"/>
  <c r="H151" i="5"/>
  <c r="C113" i="5"/>
  <c r="H166" i="5"/>
  <c r="H164" i="8"/>
  <c r="C109" i="5"/>
  <c r="C108" i="5"/>
  <c r="C152" i="5" s="1"/>
  <c r="C106" i="5"/>
  <c r="H143" i="8"/>
  <c r="H165" i="8" s="1"/>
  <c r="C138" i="8"/>
  <c r="C160" i="8" s="1"/>
  <c r="H155" i="5"/>
  <c r="F133" i="8"/>
  <c r="F155" i="8" s="1"/>
  <c r="H154" i="5"/>
  <c r="H164" i="5"/>
  <c r="C121" i="5"/>
  <c r="C165" i="5" s="1"/>
  <c r="C123" i="5"/>
  <c r="C135" i="5"/>
  <c r="H149" i="5"/>
  <c r="C126" i="5"/>
  <c r="F110" i="5"/>
  <c r="F154" i="5" s="1"/>
  <c r="C142" i="5"/>
  <c r="C113" i="9"/>
  <c r="C157" i="9" s="1"/>
  <c r="C104" i="9"/>
  <c r="C148" i="9" s="1"/>
  <c r="C140" i="5"/>
  <c r="C118" i="8"/>
  <c r="C108" i="8"/>
  <c r="C152" i="8" s="1"/>
  <c r="E106" i="8"/>
  <c r="C128" i="5"/>
  <c r="C106" i="8"/>
  <c r="C150" i="8" s="1"/>
  <c r="C112" i="8"/>
  <c r="C156" i="8" s="1"/>
  <c r="C107" i="8"/>
  <c r="C151" i="8" s="1"/>
  <c r="C111" i="8"/>
  <c r="C155" i="8" s="1"/>
  <c r="C141" i="5"/>
  <c r="C119" i="8"/>
  <c r="C115" i="8"/>
  <c r="C159" i="8" s="1"/>
  <c r="C110" i="8"/>
  <c r="C154" i="8" s="1"/>
  <c r="C121" i="8"/>
  <c r="C103" i="8"/>
  <c r="C147" i="8" s="1"/>
  <c r="C137" i="5"/>
  <c r="C121" i="9"/>
  <c r="C165" i="9" s="1"/>
  <c r="E106" i="9"/>
  <c r="C118" i="9"/>
  <c r="C162" i="9" s="1"/>
  <c r="C125" i="5"/>
  <c r="C108" i="9"/>
  <c r="C152" i="9" s="1"/>
  <c r="C111" i="9"/>
  <c r="C155" i="9" s="1"/>
  <c r="C133" i="5"/>
  <c r="C107" i="9"/>
  <c r="C151" i="9" s="1"/>
  <c r="C134" i="5"/>
  <c r="C106" i="9"/>
  <c r="C150" i="9" s="1"/>
  <c r="C129" i="5"/>
  <c r="C132" i="5"/>
  <c r="C110" i="9"/>
  <c r="C154" i="9" s="1"/>
  <c r="C120" i="9"/>
  <c r="C164" i="9" s="1"/>
  <c r="C123" i="9"/>
  <c r="C167" i="9" s="1"/>
  <c r="C145" i="5"/>
  <c r="E128" i="5"/>
  <c r="C115" i="9"/>
  <c r="C159" i="9" s="1"/>
  <c r="C114" i="9"/>
  <c r="C158" i="9" s="1"/>
  <c r="C136" i="5"/>
  <c r="C158" i="8"/>
  <c r="C131" i="5"/>
  <c r="C109" i="9"/>
  <c r="C153" i="9" s="1"/>
  <c r="C153" i="8"/>
  <c r="C122" i="9"/>
  <c r="C166" i="9" s="1"/>
  <c r="C144" i="5"/>
  <c r="C117" i="9"/>
  <c r="C161" i="9" s="1"/>
  <c r="C139" i="5"/>
  <c r="C116" i="9"/>
  <c r="C160" i="9" s="1"/>
  <c r="C138" i="5"/>
  <c r="C127" i="5"/>
  <c r="C149" i="8"/>
  <c r="C105" i="9"/>
  <c r="C149" i="9" s="1"/>
  <c r="M125" i="5"/>
  <c r="M126" i="5" s="1"/>
  <c r="M127" i="5" s="1"/>
  <c r="M128" i="5" s="1"/>
  <c r="M129" i="5" s="1"/>
  <c r="M130" i="5" s="1"/>
  <c r="M131" i="5" s="1"/>
  <c r="M132" i="5" s="1"/>
  <c r="M133" i="5" s="1"/>
  <c r="M134" i="5" s="1"/>
  <c r="M135" i="5" s="1"/>
  <c r="M136" i="5" s="1"/>
  <c r="M137" i="5" s="1"/>
  <c r="M138" i="5" s="1"/>
  <c r="M139" i="5" s="1"/>
  <c r="M140" i="5" s="1"/>
  <c r="M141" i="5" s="1"/>
  <c r="M142" i="5" s="1"/>
  <c r="M143" i="5" s="1"/>
  <c r="M144" i="5" s="1"/>
  <c r="M145" i="5" s="1"/>
  <c r="R125" i="5"/>
  <c r="H123" i="9"/>
  <c r="H167" i="9" s="1"/>
  <c r="H145" i="5"/>
  <c r="H167" i="5" s="1"/>
  <c r="M103" i="9"/>
  <c r="M104" i="9" s="1"/>
  <c r="M105" i="9" s="1"/>
  <c r="M106" i="9" s="1"/>
  <c r="M107" i="9" s="1"/>
  <c r="M108" i="9" s="1"/>
  <c r="M109" i="9" s="1"/>
  <c r="M110" i="9" s="1"/>
  <c r="M111" i="9" s="1"/>
  <c r="M112" i="9" s="1"/>
  <c r="M113" i="9" s="1"/>
  <c r="M114" i="9" s="1"/>
  <c r="M115" i="9" s="1"/>
  <c r="M116" i="9" s="1"/>
  <c r="M117" i="9" s="1"/>
  <c r="M118" i="9" s="1"/>
  <c r="M119" i="9" s="1"/>
  <c r="M120" i="9" s="1"/>
  <c r="M121" i="9" s="1"/>
  <c r="M122" i="9" s="1"/>
  <c r="M123" i="9" s="1"/>
  <c r="E107" i="8"/>
  <c r="C151" i="5" l="1"/>
  <c r="C154" i="5"/>
  <c r="C160" i="5"/>
  <c r="C158" i="5"/>
  <c r="C159" i="5"/>
  <c r="C166" i="5"/>
  <c r="C155" i="5"/>
  <c r="C147" i="5"/>
  <c r="C156" i="5"/>
  <c r="C149" i="5"/>
  <c r="C163" i="5"/>
  <c r="C162" i="5"/>
  <c r="C164" i="5"/>
  <c r="C148" i="5"/>
  <c r="G103" i="9"/>
  <c r="G104" i="9"/>
  <c r="C161" i="5"/>
  <c r="J85" i="9"/>
  <c r="J98" i="9"/>
  <c r="J95" i="9"/>
  <c r="J91" i="9"/>
  <c r="J86" i="9"/>
  <c r="J87" i="9"/>
  <c r="J93" i="9"/>
  <c r="J82" i="9"/>
  <c r="J94" i="9"/>
  <c r="J79" i="9"/>
  <c r="J90" i="9"/>
  <c r="J92" i="9"/>
  <c r="J78" i="9"/>
  <c r="J88" i="9"/>
  <c r="J81" i="9"/>
  <c r="J84" i="9"/>
  <c r="J89" i="9"/>
  <c r="J83" i="9"/>
  <c r="J96" i="9"/>
  <c r="J97" i="9"/>
  <c r="J80" i="9"/>
  <c r="M80" i="9"/>
  <c r="M93" i="9"/>
  <c r="M92" i="9"/>
  <c r="M96" i="9"/>
  <c r="M86" i="9"/>
  <c r="M95" i="9"/>
  <c r="M88" i="9"/>
  <c r="M84" i="9"/>
  <c r="M79" i="9"/>
  <c r="M81" i="9"/>
  <c r="M85" i="9"/>
  <c r="M82" i="9"/>
  <c r="M94" i="9"/>
  <c r="M90" i="9"/>
  <c r="M98" i="9"/>
  <c r="M91" i="9"/>
  <c r="M87" i="9"/>
  <c r="M97" i="9"/>
  <c r="M89" i="9"/>
  <c r="M83" i="9"/>
  <c r="M78" i="9"/>
  <c r="C89" i="9"/>
  <c r="C96" i="9"/>
  <c r="C92" i="9"/>
  <c r="C97" i="9"/>
  <c r="C93" i="9"/>
  <c r="C78" i="9"/>
  <c r="C79" i="9"/>
  <c r="C80" i="9"/>
  <c r="C91" i="9"/>
  <c r="C98" i="9"/>
  <c r="C85" i="9"/>
  <c r="C94" i="9"/>
  <c r="C95" i="9"/>
  <c r="C83" i="9"/>
  <c r="C87" i="9"/>
  <c r="C86" i="9"/>
  <c r="C84" i="9"/>
  <c r="C88" i="9"/>
  <c r="C82" i="9"/>
  <c r="C90" i="9"/>
  <c r="C81" i="9"/>
  <c r="H85" i="9"/>
  <c r="H88" i="9"/>
  <c r="H89" i="9"/>
  <c r="H82" i="9"/>
  <c r="H96" i="9"/>
  <c r="H83" i="9"/>
  <c r="H80" i="9"/>
  <c r="H78" i="9"/>
  <c r="H98" i="9"/>
  <c r="H79" i="9"/>
  <c r="H90" i="9"/>
  <c r="H94" i="9"/>
  <c r="H84" i="9"/>
  <c r="H97" i="9"/>
  <c r="H95" i="9"/>
  <c r="H93" i="9"/>
  <c r="H87" i="9"/>
  <c r="H86" i="9"/>
  <c r="H92" i="9"/>
  <c r="H91" i="9"/>
  <c r="H81" i="9"/>
  <c r="G94" i="9"/>
  <c r="G78" i="9"/>
  <c r="G91" i="9"/>
  <c r="G90" i="9"/>
  <c r="G89" i="9"/>
  <c r="G98" i="9"/>
  <c r="G79" i="9"/>
  <c r="G87" i="9"/>
  <c r="G82" i="9"/>
  <c r="G88" i="9"/>
  <c r="G93" i="9"/>
  <c r="G85" i="9"/>
  <c r="G95" i="9"/>
  <c r="G83" i="9"/>
  <c r="G84" i="9"/>
  <c r="G80" i="9"/>
  <c r="G96" i="9"/>
  <c r="G97" i="9"/>
  <c r="G86" i="9"/>
  <c r="G92" i="9"/>
  <c r="G81" i="9"/>
  <c r="D90" i="9"/>
  <c r="D85" i="9"/>
  <c r="D96" i="9"/>
  <c r="D92" i="9"/>
  <c r="D87" i="9"/>
  <c r="D83" i="9"/>
  <c r="D78" i="9"/>
  <c r="D91" i="9"/>
  <c r="D82" i="9"/>
  <c r="D93" i="9"/>
  <c r="D80" i="9"/>
  <c r="D84" i="9"/>
  <c r="D95" i="9"/>
  <c r="D94" i="9"/>
  <c r="D81" i="9"/>
  <c r="D86" i="9"/>
  <c r="D88" i="9"/>
  <c r="D97" i="9"/>
  <c r="D89" i="9"/>
  <c r="D79" i="9"/>
  <c r="D98" i="9"/>
  <c r="I92" i="9"/>
  <c r="I78" i="9"/>
  <c r="I86" i="9"/>
  <c r="I82" i="9"/>
  <c r="I93" i="9"/>
  <c r="I84" i="9"/>
  <c r="I79" i="9"/>
  <c r="I91" i="9"/>
  <c r="I95" i="9"/>
  <c r="I83" i="9"/>
  <c r="I89" i="9"/>
  <c r="I85" i="9"/>
  <c r="I80" i="9"/>
  <c r="I81" i="9"/>
  <c r="I96" i="9"/>
  <c r="I87" i="9"/>
  <c r="I97" i="9"/>
  <c r="I90" i="9"/>
  <c r="I98" i="9"/>
  <c r="I94" i="9"/>
  <c r="I88" i="9"/>
  <c r="K89" i="9"/>
  <c r="K92" i="9"/>
  <c r="K93" i="9"/>
  <c r="K82" i="9"/>
  <c r="K80" i="9"/>
  <c r="K86" i="9"/>
  <c r="K94" i="9"/>
  <c r="K95" i="9"/>
  <c r="K96" i="9"/>
  <c r="K91" i="9"/>
  <c r="K87" i="9"/>
  <c r="K90" i="9"/>
  <c r="K98" i="9"/>
  <c r="K85" i="9"/>
  <c r="K79" i="9"/>
  <c r="K97" i="9"/>
  <c r="K88" i="9"/>
  <c r="K84" i="9"/>
  <c r="K78" i="9"/>
  <c r="K83" i="9"/>
  <c r="K81" i="9"/>
  <c r="F86" i="9"/>
  <c r="F81" i="9"/>
  <c r="F98" i="9"/>
  <c r="F83" i="9"/>
  <c r="F89" i="9"/>
  <c r="F88" i="9"/>
  <c r="F94" i="9"/>
  <c r="F84" i="9"/>
  <c r="F95" i="9"/>
  <c r="F87" i="9"/>
  <c r="F79" i="9"/>
  <c r="F97" i="9"/>
  <c r="F78" i="9"/>
  <c r="F90" i="9"/>
  <c r="F91" i="9"/>
  <c r="F80" i="9"/>
  <c r="F93" i="9"/>
  <c r="F85" i="9"/>
  <c r="F82" i="9"/>
  <c r="F92" i="9"/>
  <c r="F96" i="9"/>
  <c r="P89" i="9"/>
  <c r="P78" i="9"/>
  <c r="P87" i="9"/>
  <c r="P81" i="9"/>
  <c r="P91" i="9"/>
  <c r="P86" i="9"/>
  <c r="P98" i="9"/>
  <c r="P79" i="9"/>
  <c r="P95" i="9"/>
  <c r="P83" i="9"/>
  <c r="P92" i="9"/>
  <c r="P90" i="9"/>
  <c r="P94" i="9"/>
  <c r="P97" i="9"/>
  <c r="P88" i="9"/>
  <c r="P84" i="9"/>
  <c r="P85" i="9"/>
  <c r="P82" i="9"/>
  <c r="P80" i="9"/>
  <c r="P96" i="9"/>
  <c r="P93" i="9"/>
  <c r="N93" i="9"/>
  <c r="N97" i="9"/>
  <c r="N88" i="9"/>
  <c r="N81" i="9"/>
  <c r="N94" i="9"/>
  <c r="N84" i="9"/>
  <c r="N80" i="9"/>
  <c r="N85" i="9"/>
  <c r="N95" i="9"/>
  <c r="N96" i="9"/>
  <c r="N79" i="9"/>
  <c r="N98" i="9"/>
  <c r="N82" i="9"/>
  <c r="N86" i="9"/>
  <c r="N78" i="9"/>
  <c r="N89" i="9"/>
  <c r="N87" i="9"/>
  <c r="N91" i="9"/>
  <c r="N92" i="9"/>
  <c r="N90" i="9"/>
  <c r="N83" i="9"/>
  <c r="E93" i="9"/>
  <c r="E85" i="9"/>
  <c r="E89" i="9"/>
  <c r="E78" i="9"/>
  <c r="E97" i="9"/>
  <c r="E92" i="9"/>
  <c r="E88" i="9"/>
  <c r="E96" i="9"/>
  <c r="E94" i="9"/>
  <c r="E95" i="9"/>
  <c r="E90" i="9"/>
  <c r="E79" i="9"/>
  <c r="E80" i="9"/>
  <c r="E84" i="9"/>
  <c r="E91" i="9"/>
  <c r="E82" i="9"/>
  <c r="E81" i="9"/>
  <c r="E83" i="9"/>
  <c r="E86" i="9"/>
  <c r="E87" i="9"/>
  <c r="E98" i="9"/>
  <c r="O85" i="9"/>
  <c r="O81" i="9"/>
  <c r="O93" i="9"/>
  <c r="O95" i="9"/>
  <c r="O90" i="9"/>
  <c r="O94" i="9"/>
  <c r="O91" i="9"/>
  <c r="O87" i="9"/>
  <c r="O96" i="9"/>
  <c r="O86" i="9"/>
  <c r="O88" i="9"/>
  <c r="O97" i="9"/>
  <c r="O92" i="9"/>
  <c r="O82" i="9"/>
  <c r="O78" i="9"/>
  <c r="O98" i="9"/>
  <c r="O84" i="9"/>
  <c r="O89" i="9"/>
  <c r="O83" i="9"/>
  <c r="O79" i="9"/>
  <c r="O80" i="9"/>
  <c r="G107" i="8"/>
  <c r="C157" i="5"/>
  <c r="C150" i="5"/>
  <c r="C81" i="8"/>
  <c r="P83" i="8"/>
  <c r="E90" i="8"/>
  <c r="H84" i="8"/>
  <c r="J80" i="8"/>
  <c r="O93" i="8"/>
  <c r="I88" i="8"/>
  <c r="F90" i="8"/>
  <c r="F93" i="8"/>
  <c r="O87" i="8"/>
  <c r="I79" i="8"/>
  <c r="J88" i="8"/>
  <c r="H86" i="8"/>
  <c r="P93" i="8"/>
  <c r="P87" i="8"/>
  <c r="G84" i="8"/>
  <c r="E88" i="8"/>
  <c r="I78" i="8"/>
  <c r="G94" i="8"/>
  <c r="O94" i="8"/>
  <c r="D96" i="8"/>
  <c r="K86" i="8"/>
  <c r="O86" i="8"/>
  <c r="G91" i="8"/>
  <c r="I83" i="8"/>
  <c r="E81" i="8"/>
  <c r="G78" i="8"/>
  <c r="C98" i="8"/>
  <c r="P90" i="8"/>
  <c r="K87" i="8"/>
  <c r="N81" i="8"/>
  <c r="K88" i="8"/>
  <c r="H83" i="8"/>
  <c r="J92" i="8"/>
  <c r="J82" i="8"/>
  <c r="I96" i="8"/>
  <c r="F84" i="8"/>
  <c r="M85" i="8"/>
  <c r="D84" i="8"/>
  <c r="M84" i="8"/>
  <c r="D86" i="8"/>
  <c r="I80" i="8"/>
  <c r="C94" i="8"/>
  <c r="M79" i="8"/>
  <c r="C96" i="8"/>
  <c r="F81" i="8"/>
  <c r="D87" i="8"/>
  <c r="K93" i="8"/>
  <c r="M78" i="8"/>
  <c r="C78" i="8"/>
  <c r="G79" i="8"/>
  <c r="I94" i="8"/>
  <c r="G95" i="8"/>
  <c r="O92" i="8"/>
  <c r="I97" i="8"/>
  <c r="K79" i="8"/>
  <c r="K84" i="8"/>
  <c r="F95" i="8"/>
  <c r="E79" i="8"/>
  <c r="O90" i="8"/>
  <c r="H91" i="8"/>
  <c r="C83" i="8"/>
  <c r="P86" i="8"/>
  <c r="O81" i="8"/>
  <c r="G93" i="8"/>
  <c r="G97" i="8"/>
  <c r="M91" i="8"/>
  <c r="K78" i="8"/>
  <c r="K80" i="8"/>
  <c r="H87" i="8"/>
  <c r="D97" i="8"/>
  <c r="M90" i="8"/>
  <c r="H88" i="8"/>
  <c r="J85" i="8"/>
  <c r="E93" i="8"/>
  <c r="C80" i="8"/>
  <c r="I89" i="8"/>
  <c r="P84" i="8"/>
  <c r="J96" i="8"/>
  <c r="G86" i="8"/>
  <c r="K94" i="8"/>
  <c r="C92" i="8"/>
  <c r="N93" i="8"/>
  <c r="J83" i="8"/>
  <c r="I95" i="8"/>
  <c r="G82" i="8"/>
  <c r="G87" i="8"/>
  <c r="E91" i="8"/>
  <c r="E86" i="8"/>
  <c r="E96" i="8"/>
  <c r="J87" i="8"/>
  <c r="P97" i="8"/>
  <c r="I86" i="8"/>
  <c r="F80" i="8"/>
  <c r="E84" i="8"/>
  <c r="G80" i="8"/>
  <c r="G92" i="8"/>
  <c r="H80" i="8"/>
  <c r="P92" i="8"/>
  <c r="K82" i="8"/>
  <c r="P85" i="8"/>
  <c r="D88" i="8"/>
  <c r="M81" i="8"/>
  <c r="M95" i="8"/>
  <c r="E98" i="8"/>
  <c r="C84" i="8"/>
  <c r="O96" i="8"/>
  <c r="P89" i="8"/>
  <c r="F83" i="8"/>
  <c r="H78" i="8"/>
  <c r="M92" i="8"/>
  <c r="P82" i="8"/>
  <c r="M87" i="8"/>
  <c r="C91" i="8"/>
  <c r="F98" i="8"/>
  <c r="N88" i="8"/>
  <c r="H81" i="8"/>
  <c r="F88" i="8"/>
  <c r="N83" i="8"/>
  <c r="N79" i="8"/>
  <c r="D79" i="8"/>
  <c r="F86" i="8"/>
  <c r="H94" i="8"/>
  <c r="K91" i="8"/>
  <c r="N85" i="8"/>
  <c r="K98" i="8"/>
  <c r="D78" i="8"/>
  <c r="P80" i="8"/>
  <c r="C88" i="8"/>
  <c r="J94" i="8"/>
  <c r="M97" i="8"/>
  <c r="N96" i="8"/>
  <c r="Q83" i="8"/>
  <c r="M83" i="8"/>
  <c r="D81" i="8"/>
  <c r="O79" i="8"/>
  <c r="O89" i="8"/>
  <c r="N92" i="8"/>
  <c r="G96" i="8"/>
  <c r="N89" i="8"/>
  <c r="F87" i="8"/>
  <c r="P81" i="8"/>
  <c r="D90" i="8"/>
  <c r="H89" i="8"/>
  <c r="N95" i="8"/>
  <c r="P96" i="8"/>
  <c r="G88" i="8"/>
  <c r="I98" i="8"/>
  <c r="C95" i="8"/>
  <c r="I93" i="8"/>
  <c r="J91" i="8"/>
  <c r="H97" i="8"/>
  <c r="G85" i="8"/>
  <c r="C97" i="8"/>
  <c r="N90" i="8"/>
  <c r="K90" i="8"/>
  <c r="C85" i="8"/>
  <c r="I91" i="8"/>
  <c r="H85" i="8"/>
  <c r="M98" i="8"/>
  <c r="C86" i="8"/>
  <c r="C79" i="8"/>
  <c r="D95" i="8"/>
  <c r="M88" i="8"/>
  <c r="H82" i="8"/>
  <c r="D93" i="8"/>
  <c r="F94" i="8"/>
  <c r="O97" i="8"/>
  <c r="I85" i="8"/>
  <c r="J81" i="8"/>
  <c r="O85" i="8"/>
  <c r="M93" i="8"/>
  <c r="C82" i="8"/>
  <c r="P79" i="8"/>
  <c r="M80" i="8"/>
  <c r="H92" i="8"/>
  <c r="O80" i="8"/>
  <c r="P98" i="8"/>
  <c r="P88" i="8"/>
  <c r="J98" i="8"/>
  <c r="E94" i="8"/>
  <c r="D82" i="8"/>
  <c r="O88" i="8"/>
  <c r="F89" i="8"/>
  <c r="I82" i="8"/>
  <c r="E85" i="8"/>
  <c r="O98" i="8"/>
  <c r="J78" i="8"/>
  <c r="C89" i="8"/>
  <c r="E78" i="8"/>
  <c r="E87" i="8"/>
  <c r="D85" i="8"/>
  <c r="K83" i="8"/>
  <c r="E95" i="8"/>
  <c r="F97" i="8"/>
  <c r="P91" i="8"/>
  <c r="K81" i="8"/>
  <c r="N91" i="8"/>
  <c r="C87" i="8"/>
  <c r="F91" i="8"/>
  <c r="J90" i="8"/>
  <c r="N87" i="8"/>
  <c r="J93" i="8"/>
  <c r="K89" i="8"/>
  <c r="F82" i="8"/>
  <c r="D91" i="8"/>
  <c r="I81" i="8"/>
  <c r="O84" i="8"/>
  <c r="N80" i="8"/>
  <c r="H79" i="8"/>
  <c r="H90" i="8"/>
  <c r="D94" i="8"/>
  <c r="J84" i="8"/>
  <c r="J86" i="8"/>
  <c r="P78" i="8"/>
  <c r="G83" i="8"/>
  <c r="J79" i="8"/>
  <c r="C90" i="8"/>
  <c r="I92" i="8"/>
  <c r="M94" i="8"/>
  <c r="N86" i="8"/>
  <c r="N94" i="8"/>
  <c r="J97" i="8"/>
  <c r="E97" i="8"/>
  <c r="K97" i="8"/>
  <c r="G90" i="8"/>
  <c r="E82" i="8"/>
  <c r="O78" i="8"/>
  <c r="G98" i="8"/>
  <c r="H93" i="8"/>
  <c r="F92" i="8"/>
  <c r="F79" i="8"/>
  <c r="M96" i="8"/>
  <c r="M89" i="8"/>
  <c r="O95" i="8"/>
  <c r="P95" i="8"/>
  <c r="D83" i="8"/>
  <c r="E89" i="8"/>
  <c r="Q82" i="8"/>
  <c r="M82" i="8"/>
  <c r="K95" i="8"/>
  <c r="N84" i="8"/>
  <c r="G81" i="8"/>
  <c r="K85" i="8"/>
  <c r="K92" i="8"/>
  <c r="K96" i="8"/>
  <c r="J89" i="8"/>
  <c r="N82" i="8"/>
  <c r="N98" i="8"/>
  <c r="N97" i="8"/>
  <c r="O82" i="8"/>
  <c r="F78" i="8"/>
  <c r="D98" i="8"/>
  <c r="E83" i="8"/>
  <c r="E80" i="8"/>
  <c r="P94" i="8"/>
  <c r="C93" i="8"/>
  <c r="D92" i="8"/>
  <c r="J95" i="8"/>
  <c r="O83" i="8"/>
  <c r="F85" i="8"/>
  <c r="I87" i="8"/>
  <c r="D89" i="8"/>
  <c r="D80" i="8"/>
  <c r="O91" i="8"/>
  <c r="N78" i="8"/>
  <c r="Q86" i="8"/>
  <c r="M86" i="8"/>
  <c r="F96" i="8"/>
  <c r="G89" i="8"/>
  <c r="H95" i="8"/>
  <c r="H98" i="8"/>
  <c r="I84" i="8"/>
  <c r="E92" i="8"/>
  <c r="I90" i="8"/>
  <c r="H96" i="8"/>
  <c r="H144" i="8"/>
  <c r="H166" i="8" s="1"/>
  <c r="C153" i="5"/>
  <c r="F134" i="8"/>
  <c r="F156" i="8" s="1"/>
  <c r="C139" i="8"/>
  <c r="C161" i="8" s="1"/>
  <c r="C167" i="5"/>
  <c r="G126" i="5"/>
  <c r="G104" i="8"/>
  <c r="G125" i="5"/>
  <c r="G103" i="8"/>
  <c r="F111" i="5"/>
  <c r="F155" i="5" s="1"/>
  <c r="J104" i="8"/>
  <c r="J103" i="8"/>
  <c r="J104" i="9"/>
  <c r="J126" i="5"/>
  <c r="E107" i="9"/>
  <c r="E129" i="5"/>
  <c r="J103" i="9"/>
  <c r="J125" i="5"/>
  <c r="E108" i="8"/>
  <c r="L97" i="8" l="1"/>
  <c r="Q81" i="8"/>
  <c r="Q96" i="8"/>
  <c r="L83" i="8"/>
  <c r="G107" i="9"/>
  <c r="Q91" i="8"/>
  <c r="L85" i="8"/>
  <c r="J129" i="5"/>
  <c r="J107" i="9"/>
  <c r="J107" i="8"/>
  <c r="G129" i="5"/>
  <c r="F136" i="9"/>
  <c r="F158" i="9" s="1"/>
  <c r="L91" i="8"/>
  <c r="L93" i="8"/>
  <c r="L78" i="9"/>
  <c r="L81" i="8"/>
  <c r="Q86" i="9"/>
  <c r="Q83" i="9"/>
  <c r="Q82" i="9"/>
  <c r="Q89" i="9"/>
  <c r="Q93" i="9"/>
  <c r="Q96" i="9"/>
  <c r="Q90" i="9"/>
  <c r="Q85" i="9"/>
  <c r="Q94" i="9"/>
  <c r="Q95" i="9"/>
  <c r="Q81" i="9"/>
  <c r="Q98" i="9"/>
  <c r="Q80" i="9"/>
  <c r="Q92" i="9"/>
  <c r="Q97" i="9"/>
  <c r="Q88" i="9"/>
  <c r="Q87" i="9"/>
  <c r="Q91" i="9"/>
  <c r="Q78" i="9"/>
  <c r="Q79" i="9"/>
  <c r="Q84" i="9"/>
  <c r="L82" i="8"/>
  <c r="Q85" i="8"/>
  <c r="L96" i="9"/>
  <c r="L97" i="9"/>
  <c r="L87" i="9"/>
  <c r="L91" i="9"/>
  <c r="L82" i="9"/>
  <c r="L88" i="9"/>
  <c r="L83" i="9"/>
  <c r="L89" i="9"/>
  <c r="L81" i="9"/>
  <c r="L79" i="9"/>
  <c r="L93" i="9"/>
  <c r="L86" i="9"/>
  <c r="L95" i="9"/>
  <c r="L80" i="9"/>
  <c r="L94" i="9"/>
  <c r="L98" i="9"/>
  <c r="L90" i="9"/>
  <c r="L85" i="9"/>
  <c r="L92" i="9"/>
  <c r="L84" i="9"/>
  <c r="L79" i="8"/>
  <c r="Q92" i="8"/>
  <c r="L89" i="8"/>
  <c r="Q87" i="8"/>
  <c r="L95" i="8"/>
  <c r="G108" i="9"/>
  <c r="G105" i="8"/>
  <c r="G105" i="9"/>
  <c r="G106" i="8"/>
  <c r="G106" i="9"/>
  <c r="L88" i="8"/>
  <c r="L84" i="8"/>
  <c r="L90" i="8"/>
  <c r="Q79" i="8"/>
  <c r="L92" i="8"/>
  <c r="Q78" i="8"/>
  <c r="Q84" i="8"/>
  <c r="Q94" i="8"/>
  <c r="Q93" i="8"/>
  <c r="L86" i="8"/>
  <c r="Q98" i="8"/>
  <c r="Q95" i="8"/>
  <c r="L98" i="8"/>
  <c r="L80" i="8"/>
  <c r="L96" i="8"/>
  <c r="L94" i="8"/>
  <c r="H145" i="8"/>
  <c r="H167" i="8" s="1"/>
  <c r="Q97" i="8"/>
  <c r="L87" i="8"/>
  <c r="C140" i="8"/>
  <c r="C162" i="8" s="1"/>
  <c r="F135" i="8"/>
  <c r="F157" i="8" s="1"/>
  <c r="L78" i="8"/>
  <c r="Q89" i="8"/>
  <c r="Q80" i="8"/>
  <c r="Q88" i="8"/>
  <c r="Q90" i="8"/>
  <c r="G130" i="5"/>
  <c r="G108" i="8"/>
  <c r="G127" i="5"/>
  <c r="G128" i="5"/>
  <c r="F112" i="5"/>
  <c r="F156" i="5" s="1"/>
  <c r="J105" i="8"/>
  <c r="J106" i="8"/>
  <c r="J108" i="8"/>
  <c r="E109" i="8"/>
  <c r="J108" i="9"/>
  <c r="J130" i="5"/>
  <c r="K103" i="8"/>
  <c r="J105" i="9"/>
  <c r="J127" i="5"/>
  <c r="E108" i="9"/>
  <c r="E130" i="5"/>
  <c r="J128" i="5"/>
  <c r="J106" i="9"/>
  <c r="K107" i="8"/>
  <c r="K104" i="8"/>
  <c r="F137" i="9" l="1"/>
  <c r="F159" i="9" s="1"/>
  <c r="F138" i="9"/>
  <c r="F160" i="9" s="1"/>
  <c r="G109" i="9"/>
  <c r="F136" i="8"/>
  <c r="F158" i="8" s="1"/>
  <c r="C141" i="8"/>
  <c r="C163" i="8" s="1"/>
  <c r="G131" i="5"/>
  <c r="G109" i="8"/>
  <c r="O56" i="5"/>
  <c r="O59" i="5"/>
  <c r="O63" i="5"/>
  <c r="O66" i="5"/>
  <c r="O72" i="5"/>
  <c r="O75" i="5"/>
  <c r="O62" i="5"/>
  <c r="O60" i="5"/>
  <c r="O71" i="5"/>
  <c r="O65" i="5"/>
  <c r="O64" i="5"/>
  <c r="O73" i="5"/>
  <c r="O74" i="5"/>
  <c r="O58" i="5"/>
  <c r="O69" i="5"/>
  <c r="O68" i="5"/>
  <c r="O57" i="5"/>
  <c r="O67" i="5"/>
  <c r="O70" i="5"/>
  <c r="O61" i="5"/>
  <c r="O76" i="5"/>
  <c r="J64" i="5"/>
  <c r="J75" i="5"/>
  <c r="J67" i="5"/>
  <c r="J59" i="5"/>
  <c r="J74" i="5"/>
  <c r="J76" i="5"/>
  <c r="J60" i="5"/>
  <c r="J73" i="5"/>
  <c r="J65" i="5"/>
  <c r="J57" i="5"/>
  <c r="J70" i="5"/>
  <c r="J66" i="5"/>
  <c r="J72" i="5"/>
  <c r="J71" i="5"/>
  <c r="J63" i="5"/>
  <c r="J58" i="5"/>
  <c r="J68" i="5"/>
  <c r="J56" i="5"/>
  <c r="J69" i="5"/>
  <c r="J61" i="5"/>
  <c r="J62" i="5"/>
  <c r="I56" i="5"/>
  <c r="I61" i="5"/>
  <c r="I68" i="5"/>
  <c r="I59" i="5"/>
  <c r="I74" i="5"/>
  <c r="I58" i="5"/>
  <c r="I64" i="5"/>
  <c r="I62" i="5"/>
  <c r="I73" i="5"/>
  <c r="I67" i="5"/>
  <c r="I69" i="5"/>
  <c r="I65" i="5"/>
  <c r="I71" i="5"/>
  <c r="I63" i="5"/>
  <c r="I76" i="5"/>
  <c r="I60" i="5"/>
  <c r="I66" i="5"/>
  <c r="I72" i="5"/>
  <c r="I70" i="5"/>
  <c r="I57" i="5"/>
  <c r="I75" i="5"/>
  <c r="H73" i="5"/>
  <c r="H57" i="5"/>
  <c r="H59" i="5"/>
  <c r="H76" i="5"/>
  <c r="H68" i="5"/>
  <c r="H60" i="5"/>
  <c r="H69" i="5"/>
  <c r="H74" i="5"/>
  <c r="H66" i="5"/>
  <c r="H58" i="5"/>
  <c r="H71" i="5"/>
  <c r="H65" i="5"/>
  <c r="H72" i="5"/>
  <c r="H64" i="5"/>
  <c r="H75" i="5"/>
  <c r="H63" i="5"/>
  <c r="H61" i="5"/>
  <c r="H67" i="5"/>
  <c r="H70" i="5"/>
  <c r="H62" i="5"/>
  <c r="H56" i="5"/>
  <c r="F64" i="5"/>
  <c r="F75" i="5"/>
  <c r="F67" i="5"/>
  <c r="F59" i="5"/>
  <c r="F70" i="5"/>
  <c r="F76" i="5"/>
  <c r="F73" i="5"/>
  <c r="F65" i="5"/>
  <c r="F57" i="5"/>
  <c r="F66" i="5"/>
  <c r="F72" i="5"/>
  <c r="F68" i="5"/>
  <c r="F71" i="5"/>
  <c r="F63" i="5"/>
  <c r="F62" i="5"/>
  <c r="F60" i="5"/>
  <c r="F69" i="5"/>
  <c r="F61" i="5"/>
  <c r="F56" i="5"/>
  <c r="F74" i="5"/>
  <c r="F58" i="5"/>
  <c r="C72" i="5"/>
  <c r="C74" i="5"/>
  <c r="C58" i="5"/>
  <c r="C75" i="5"/>
  <c r="C59" i="5"/>
  <c r="C62" i="5"/>
  <c r="C65" i="5"/>
  <c r="C56" i="5"/>
  <c r="C71" i="5"/>
  <c r="C69" i="5"/>
  <c r="C66" i="5"/>
  <c r="C70" i="5"/>
  <c r="C64" i="5"/>
  <c r="C60" i="5"/>
  <c r="C68" i="5"/>
  <c r="C67" i="5"/>
  <c r="C73" i="5"/>
  <c r="C57" i="5"/>
  <c r="C63" i="5"/>
  <c r="C61" i="5"/>
  <c r="C76" i="5"/>
  <c r="E59" i="5"/>
  <c r="E66" i="5"/>
  <c r="E71" i="5"/>
  <c r="E64" i="5"/>
  <c r="E61" i="5"/>
  <c r="E62" i="5"/>
  <c r="E68" i="5"/>
  <c r="E73" i="5"/>
  <c r="E75" i="5"/>
  <c r="E74" i="5"/>
  <c r="E58" i="5"/>
  <c r="E72" i="5"/>
  <c r="E69" i="5"/>
  <c r="E65" i="5"/>
  <c r="E56" i="5"/>
  <c r="E57" i="5"/>
  <c r="E67" i="5"/>
  <c r="E70" i="5"/>
  <c r="E63" i="5"/>
  <c r="E76" i="5"/>
  <c r="E60" i="5"/>
  <c r="K58" i="5"/>
  <c r="K76" i="5"/>
  <c r="K63" i="5"/>
  <c r="K72" i="5"/>
  <c r="K69" i="5"/>
  <c r="K62" i="5"/>
  <c r="K68" i="5"/>
  <c r="K75" i="5"/>
  <c r="K59" i="5"/>
  <c r="K73" i="5"/>
  <c r="K57" i="5"/>
  <c r="K74" i="5"/>
  <c r="K70" i="5"/>
  <c r="K60" i="5"/>
  <c r="K71" i="5"/>
  <c r="K61" i="5"/>
  <c r="K66" i="5"/>
  <c r="K67" i="5"/>
  <c r="K64" i="5"/>
  <c r="K65" i="5"/>
  <c r="K56" i="5"/>
  <c r="N56" i="5"/>
  <c r="N76" i="5"/>
  <c r="N71" i="5"/>
  <c r="N73" i="5"/>
  <c r="N69" i="5"/>
  <c r="N57" i="5"/>
  <c r="N72" i="5"/>
  <c r="N67" i="5"/>
  <c r="N62" i="5"/>
  <c r="N70" i="5"/>
  <c r="N63" i="5"/>
  <c r="N66" i="5"/>
  <c r="N74" i="5"/>
  <c r="N58" i="5"/>
  <c r="N61" i="5"/>
  <c r="N60" i="5"/>
  <c r="N75" i="5"/>
  <c r="N59" i="5"/>
  <c r="N68" i="5"/>
  <c r="N65" i="5"/>
  <c r="N64" i="5"/>
  <c r="M62" i="5"/>
  <c r="M71" i="5"/>
  <c r="M66" i="5"/>
  <c r="M73" i="5"/>
  <c r="M57" i="5"/>
  <c r="M56" i="5"/>
  <c r="M63" i="5"/>
  <c r="M70" i="5"/>
  <c r="M67" i="5"/>
  <c r="M61" i="5"/>
  <c r="M65" i="5"/>
  <c r="M69" i="5"/>
  <c r="M72" i="5"/>
  <c r="M64" i="5"/>
  <c r="M75" i="5"/>
  <c r="M59" i="5"/>
  <c r="M74" i="5"/>
  <c r="M58" i="5"/>
  <c r="M76" i="5"/>
  <c r="M68" i="5"/>
  <c r="M60" i="5"/>
  <c r="D72" i="5"/>
  <c r="D64" i="5"/>
  <c r="D67" i="5"/>
  <c r="D57" i="5"/>
  <c r="D70" i="5"/>
  <c r="D62" i="5"/>
  <c r="D56" i="5"/>
  <c r="D69" i="5"/>
  <c r="D63" i="5"/>
  <c r="D76" i="5"/>
  <c r="D68" i="5"/>
  <c r="D60" i="5"/>
  <c r="D75" i="5"/>
  <c r="D59" i="5"/>
  <c r="D73" i="5"/>
  <c r="D74" i="5"/>
  <c r="D66" i="5"/>
  <c r="D58" i="5"/>
  <c r="D61" i="5"/>
  <c r="D71" i="5"/>
  <c r="D65" i="5"/>
  <c r="P66" i="5"/>
  <c r="P69" i="5"/>
  <c r="P63" i="5"/>
  <c r="P68" i="5"/>
  <c r="P62" i="5"/>
  <c r="P70" i="5"/>
  <c r="P65" i="5"/>
  <c r="P59" i="5"/>
  <c r="P72" i="5"/>
  <c r="P56" i="5"/>
  <c r="P60" i="5"/>
  <c r="P64" i="5"/>
  <c r="P71" i="5"/>
  <c r="P76" i="5"/>
  <c r="P74" i="5"/>
  <c r="P61" i="5"/>
  <c r="P75" i="5"/>
  <c r="P58" i="5"/>
  <c r="P67" i="5"/>
  <c r="P73" i="5"/>
  <c r="P57" i="5"/>
  <c r="G60" i="5"/>
  <c r="G61" i="5"/>
  <c r="G75" i="5"/>
  <c r="G59" i="5"/>
  <c r="G58" i="5"/>
  <c r="G73" i="5"/>
  <c r="G57" i="5"/>
  <c r="G56" i="5"/>
  <c r="G63" i="5"/>
  <c r="G64" i="5"/>
  <c r="G69" i="5"/>
  <c r="G72" i="5"/>
  <c r="G67" i="5"/>
  <c r="G70" i="5"/>
  <c r="G68" i="5"/>
  <c r="G66" i="5"/>
  <c r="G62" i="5"/>
  <c r="G74" i="5"/>
  <c r="G76" i="5"/>
  <c r="G65" i="5"/>
  <c r="G71" i="5"/>
  <c r="F113" i="5"/>
  <c r="F157" i="5" s="1"/>
  <c r="J109" i="8"/>
  <c r="E109" i="9"/>
  <c r="E131" i="5"/>
  <c r="Z103" i="8"/>
  <c r="J109" i="9"/>
  <c r="J131" i="5"/>
  <c r="K129" i="5"/>
  <c r="K107" i="9"/>
  <c r="K103" i="9"/>
  <c r="K125" i="5"/>
  <c r="K108" i="8"/>
  <c r="Z104" i="8"/>
  <c r="K104" i="9"/>
  <c r="K126" i="5"/>
  <c r="K105" i="8"/>
  <c r="K106" i="8"/>
  <c r="Z107" i="8"/>
  <c r="F139" i="9" l="1"/>
  <c r="F161" i="9" s="1"/>
  <c r="G110" i="9"/>
  <c r="C142" i="8"/>
  <c r="C164" i="8" s="1"/>
  <c r="F137" i="8"/>
  <c r="F159" i="8" s="1"/>
  <c r="G110" i="8"/>
  <c r="G132" i="5"/>
  <c r="F114" i="5"/>
  <c r="F158" i="5" s="1"/>
  <c r="Q56" i="5"/>
  <c r="Q68" i="5"/>
  <c r="Q64" i="5"/>
  <c r="Q67" i="5"/>
  <c r="Q70" i="5"/>
  <c r="Q66" i="5"/>
  <c r="Q62" i="5"/>
  <c r="Q76" i="5"/>
  <c r="Q58" i="5"/>
  <c r="Q72" i="5"/>
  <c r="Q57" i="5"/>
  <c r="Q71" i="5"/>
  <c r="Q74" i="5"/>
  <c r="Q59" i="5"/>
  <c r="Q69" i="5"/>
  <c r="Q73" i="5"/>
  <c r="Q60" i="5"/>
  <c r="Q75" i="5"/>
  <c r="Q65" i="5"/>
  <c r="Q61" i="5"/>
  <c r="Q63" i="5"/>
  <c r="L65" i="5"/>
  <c r="L75" i="5"/>
  <c r="L68" i="5"/>
  <c r="L60" i="5"/>
  <c r="L62" i="5"/>
  <c r="L58" i="5"/>
  <c r="L61" i="5"/>
  <c r="L64" i="5"/>
  <c r="L71" i="5"/>
  <c r="L72" i="5"/>
  <c r="L76" i="5"/>
  <c r="L63" i="5"/>
  <c r="L57" i="5"/>
  <c r="L70" i="5"/>
  <c r="L59" i="5"/>
  <c r="L74" i="5"/>
  <c r="L56" i="5"/>
  <c r="L73" i="5"/>
  <c r="L67" i="5"/>
  <c r="L66" i="5"/>
  <c r="L69" i="5"/>
  <c r="J110" i="8"/>
  <c r="E110" i="8"/>
  <c r="E132" i="5"/>
  <c r="E110" i="9"/>
  <c r="J132" i="5"/>
  <c r="J110" i="9"/>
  <c r="Z108" i="8"/>
  <c r="E111" i="8"/>
  <c r="K105" i="9"/>
  <c r="K127" i="5"/>
  <c r="K109" i="8"/>
  <c r="K128" i="5"/>
  <c r="K106" i="9"/>
  <c r="Z106" i="8"/>
  <c r="Z105" i="8"/>
  <c r="K108" i="9"/>
  <c r="K130" i="5"/>
  <c r="Z104" i="9"/>
  <c r="Z103" i="9"/>
  <c r="AA107" i="5"/>
  <c r="AA104" i="5"/>
  <c r="AA103" i="5"/>
  <c r="Z107" i="9"/>
  <c r="G111" i="9" l="1"/>
  <c r="C143" i="8"/>
  <c r="C165" i="8" s="1"/>
  <c r="F138" i="8"/>
  <c r="F160" i="8" s="1"/>
  <c r="G133" i="5"/>
  <c r="G111" i="8"/>
  <c r="F115" i="5"/>
  <c r="F159" i="5" s="1"/>
  <c r="J111" i="8"/>
  <c r="AA105" i="5"/>
  <c r="E133" i="5"/>
  <c r="E111" i="9"/>
  <c r="Z108" i="9"/>
  <c r="Z106" i="9"/>
  <c r="K109" i="9"/>
  <c r="K131" i="5"/>
  <c r="E112" i="8"/>
  <c r="Z105" i="9"/>
  <c r="K110" i="8"/>
  <c r="Z109" i="8"/>
  <c r="J111" i="9"/>
  <c r="J133" i="5"/>
  <c r="AA108" i="5"/>
  <c r="AA106" i="5"/>
  <c r="G112" i="9" l="1"/>
  <c r="F140" i="9"/>
  <c r="F162" i="9" s="1"/>
  <c r="F139" i="8"/>
  <c r="F161" i="8" s="1"/>
  <c r="C144" i="8"/>
  <c r="C166" i="8" s="1"/>
  <c r="G134" i="5"/>
  <c r="G112" i="8"/>
  <c r="F116" i="5"/>
  <c r="F160" i="5" s="1"/>
  <c r="J112" i="8"/>
  <c r="Z109" i="9"/>
  <c r="K111" i="8"/>
  <c r="E112" i="9"/>
  <c r="E134" i="5"/>
  <c r="Z110" i="8"/>
  <c r="K110" i="9"/>
  <c r="K132" i="5"/>
  <c r="AA109" i="5"/>
  <c r="J112" i="9"/>
  <c r="J134" i="5"/>
  <c r="E113" i="8"/>
  <c r="F141" i="9" l="1"/>
  <c r="F163" i="9" s="1"/>
  <c r="G113" i="9"/>
  <c r="F140" i="8"/>
  <c r="F162" i="8" s="1"/>
  <c r="C145" i="8"/>
  <c r="C167" i="8" s="1"/>
  <c r="G135" i="5"/>
  <c r="G113" i="8"/>
  <c r="F117" i="5"/>
  <c r="F161" i="5" s="1"/>
  <c r="J113" i="8"/>
  <c r="AA110" i="5"/>
  <c r="E135" i="5"/>
  <c r="E113" i="9"/>
  <c r="Z110" i="9"/>
  <c r="J113" i="9"/>
  <c r="J135" i="5"/>
  <c r="K111" i="9"/>
  <c r="K133" i="5"/>
  <c r="Z111" i="8"/>
  <c r="E114" i="8"/>
  <c r="K112" i="8"/>
  <c r="G114" i="9" l="1"/>
  <c r="F142" i="9"/>
  <c r="F164" i="9" s="1"/>
  <c r="F141" i="8"/>
  <c r="F163" i="8" s="1"/>
  <c r="G114" i="8"/>
  <c r="G136" i="5"/>
  <c r="F118" i="5"/>
  <c r="F162" i="5" s="1"/>
  <c r="J114" i="8"/>
  <c r="K134" i="5"/>
  <c r="K112" i="9"/>
  <c r="J136" i="5"/>
  <c r="J114" i="9"/>
  <c r="E115" i="8"/>
  <c r="K113" i="8"/>
  <c r="Z112" i="8"/>
  <c r="Z111" i="9"/>
  <c r="E136" i="5"/>
  <c r="E114" i="9"/>
  <c r="AA111" i="5"/>
  <c r="F143" i="9" l="1"/>
  <c r="F165" i="9" s="1"/>
  <c r="F144" i="9"/>
  <c r="F166" i="9" s="1"/>
  <c r="G115" i="9"/>
  <c r="F142" i="8"/>
  <c r="F164" i="8" s="1"/>
  <c r="G137" i="5"/>
  <c r="G115" i="8"/>
  <c r="F119" i="5"/>
  <c r="F163" i="5" s="1"/>
  <c r="J115" i="8"/>
  <c r="K113" i="9"/>
  <c r="K135" i="5"/>
  <c r="J137" i="5"/>
  <c r="J115" i="9"/>
  <c r="Z112" i="9"/>
  <c r="AA112" i="5"/>
  <c r="K114" i="8"/>
  <c r="Z113" i="8"/>
  <c r="E115" i="9"/>
  <c r="E137" i="5"/>
  <c r="E116" i="8"/>
  <c r="F145" i="9" l="1"/>
  <c r="F167" i="9" s="1"/>
  <c r="G116" i="9"/>
  <c r="F143" i="8"/>
  <c r="F165" i="8" s="1"/>
  <c r="G138" i="5"/>
  <c r="G116" i="8"/>
  <c r="F120" i="5"/>
  <c r="F164" i="5" s="1"/>
  <c r="J116" i="8"/>
  <c r="Z114" i="8"/>
  <c r="K136" i="5"/>
  <c r="K114" i="9"/>
  <c r="AA113" i="5"/>
  <c r="E116" i="9"/>
  <c r="E138" i="5"/>
  <c r="J116" i="9"/>
  <c r="J138" i="5"/>
  <c r="Z113" i="9"/>
  <c r="E117" i="8"/>
  <c r="K115" i="8"/>
  <c r="G117" i="9" l="1"/>
  <c r="F144" i="8"/>
  <c r="F166" i="8" s="1"/>
  <c r="G139" i="5"/>
  <c r="G117" i="8"/>
  <c r="F121" i="5"/>
  <c r="F165" i="5" s="1"/>
  <c r="J117" i="8"/>
  <c r="Z115" i="8"/>
  <c r="E139" i="5"/>
  <c r="E117" i="9"/>
  <c r="Z114" i="9"/>
  <c r="K137" i="5"/>
  <c r="K115" i="9"/>
  <c r="K116" i="8"/>
  <c r="J117" i="9"/>
  <c r="J139" i="5"/>
  <c r="AA114" i="5"/>
  <c r="E118" i="8"/>
  <c r="G195" i="9" l="1"/>
  <c r="Q186" i="9"/>
  <c r="S193" i="9"/>
  <c r="T188" i="9"/>
  <c r="T187" i="9"/>
  <c r="J185" i="9"/>
  <c r="D188" i="9"/>
  <c r="F189" i="9"/>
  <c r="J190" i="9"/>
  <c r="K192" i="9"/>
  <c r="P187" i="9"/>
  <c r="C185" i="9"/>
  <c r="C195" i="9"/>
  <c r="E194" i="9"/>
  <c r="C194" i="9"/>
  <c r="S191" i="9"/>
  <c r="T193" i="9"/>
  <c r="Q188" i="9"/>
  <c r="J192" i="9"/>
  <c r="I189" i="9"/>
  <c r="I187" i="9"/>
  <c r="K187" i="9"/>
  <c r="J193" i="9"/>
  <c r="K194" i="9"/>
  <c r="E193" i="9"/>
  <c r="E185" i="9"/>
  <c r="G187" i="9"/>
  <c r="P194" i="9"/>
  <c r="Q194" i="9"/>
  <c r="P197" i="9"/>
  <c r="R185" i="9"/>
  <c r="G197" i="9"/>
  <c r="K193" i="9"/>
  <c r="F190" i="9"/>
  <c r="K186" i="9"/>
  <c r="I191" i="9"/>
  <c r="F197" i="9"/>
  <c r="F186" i="9"/>
  <c r="H194" i="9"/>
  <c r="G196" i="9"/>
  <c r="S188" i="9"/>
  <c r="R195" i="9"/>
  <c r="Q189" i="9"/>
  <c r="T189" i="9"/>
  <c r="Q185" i="9"/>
  <c r="F194" i="9"/>
  <c r="C189" i="9"/>
  <c r="H196" i="9"/>
  <c r="J188" i="9"/>
  <c r="G193" i="9"/>
  <c r="E191" i="9"/>
  <c r="P192" i="9"/>
  <c r="G189" i="9"/>
  <c r="P191" i="9"/>
  <c r="E190" i="9"/>
  <c r="S192" i="9"/>
  <c r="R196" i="9"/>
  <c r="D193" i="9"/>
  <c r="G188" i="9"/>
  <c r="C196" i="9"/>
  <c r="F195" i="9"/>
  <c r="I196" i="9"/>
  <c r="D187" i="9"/>
  <c r="C191" i="9"/>
  <c r="Q196" i="9"/>
  <c r="H192" i="9"/>
  <c r="F193" i="9"/>
  <c r="R194" i="9"/>
  <c r="Q192" i="9"/>
  <c r="D197" i="9"/>
  <c r="T196" i="9"/>
  <c r="S196" i="9"/>
  <c r="Q187" i="9"/>
  <c r="F187" i="9"/>
  <c r="J195" i="9"/>
  <c r="H185" i="9"/>
  <c r="C187" i="9"/>
  <c r="I192" i="9"/>
  <c r="K197" i="9"/>
  <c r="G191" i="9"/>
  <c r="H189" i="9"/>
  <c r="I194" i="9"/>
  <c r="I195" i="9"/>
  <c r="Q197" i="9"/>
  <c r="S195" i="9"/>
  <c r="D194" i="9"/>
  <c r="D192" i="9"/>
  <c r="K189" i="9"/>
  <c r="J187" i="9"/>
  <c r="C190" i="9"/>
  <c r="E189" i="9"/>
  <c r="K188" i="9"/>
  <c r="E192" i="9"/>
  <c r="H188" i="9"/>
  <c r="E187" i="9"/>
  <c r="P193" i="9"/>
  <c r="T185" i="9"/>
  <c r="Q191" i="9"/>
  <c r="S185" i="9"/>
  <c r="T186" i="9"/>
  <c r="G194" i="9"/>
  <c r="K185" i="9"/>
  <c r="H197" i="9"/>
  <c r="E197" i="9"/>
  <c r="H191" i="9"/>
  <c r="I185" i="9"/>
  <c r="E186" i="9"/>
  <c r="Q193" i="9"/>
  <c r="I190" i="9"/>
  <c r="R187" i="9"/>
  <c r="S186" i="9"/>
  <c r="P188" i="9"/>
  <c r="S189" i="9"/>
  <c r="R192" i="9"/>
  <c r="J189" i="9"/>
  <c r="H190" i="9"/>
  <c r="C192" i="9"/>
  <c r="D195" i="9"/>
  <c r="I193" i="9"/>
  <c r="H193" i="9"/>
  <c r="P186" i="9"/>
  <c r="R193" i="9"/>
  <c r="D186" i="9"/>
  <c r="D196" i="9"/>
  <c r="Q190" i="9"/>
  <c r="S187" i="9"/>
  <c r="P196" i="9"/>
  <c r="T192" i="9"/>
  <c r="K195" i="9"/>
  <c r="G190" i="9"/>
  <c r="C193" i="9"/>
  <c r="D189" i="9"/>
  <c r="H186" i="9"/>
  <c r="G186" i="9"/>
  <c r="G185" i="9"/>
  <c r="I197" i="9"/>
  <c r="C188" i="9"/>
  <c r="P185" i="9"/>
  <c r="K191" i="9"/>
  <c r="P195" i="9"/>
  <c r="T191" i="9"/>
  <c r="T194" i="9"/>
  <c r="S190" i="9"/>
  <c r="T197" i="9"/>
  <c r="F192" i="9"/>
  <c r="E195" i="9"/>
  <c r="J191" i="9"/>
  <c r="J194" i="9"/>
  <c r="J186" i="9"/>
  <c r="F191" i="9"/>
  <c r="H187" i="9"/>
  <c r="D190" i="9"/>
  <c r="R189" i="9"/>
  <c r="I188" i="9"/>
  <c r="S197" i="9"/>
  <c r="R197" i="9"/>
  <c r="J196" i="9"/>
  <c r="R190" i="9"/>
  <c r="E196" i="9"/>
  <c r="I186" i="9"/>
  <c r="E188" i="9"/>
  <c r="K190" i="9"/>
  <c r="K196" i="9"/>
  <c r="C197" i="9"/>
  <c r="F185" i="9"/>
  <c r="P189" i="9"/>
  <c r="T195" i="9"/>
  <c r="P190" i="9"/>
  <c r="S194" i="9"/>
  <c r="R186" i="9"/>
  <c r="T190" i="9"/>
  <c r="R191" i="9"/>
  <c r="R188" i="9"/>
  <c r="H195" i="9"/>
  <c r="F196" i="9"/>
  <c r="D185" i="9"/>
  <c r="J197" i="9"/>
  <c r="C186" i="9"/>
  <c r="F188" i="9"/>
  <c r="D191" i="9"/>
  <c r="G192" i="9"/>
  <c r="Q195" i="9"/>
  <c r="G118" i="9"/>
  <c r="F145" i="8"/>
  <c r="F167" i="8" s="1"/>
  <c r="G140" i="5"/>
  <c r="G118" i="8"/>
  <c r="F122" i="5"/>
  <c r="F166" i="5" s="1"/>
  <c r="J118" i="8"/>
  <c r="E119" i="8"/>
  <c r="J118" i="9"/>
  <c r="J140" i="5"/>
  <c r="K117" i="8"/>
  <c r="Z115" i="9"/>
  <c r="Z116" i="8"/>
  <c r="K116" i="9"/>
  <c r="K138" i="5"/>
  <c r="G119" i="9"/>
  <c r="E118" i="9"/>
  <c r="E140" i="5"/>
  <c r="AA115" i="5"/>
  <c r="L193" i="9" l="1"/>
  <c r="L190" i="9"/>
  <c r="L191" i="9"/>
  <c r="L195" i="9"/>
  <c r="L185" i="9"/>
  <c r="L188" i="9"/>
  <c r="L187" i="9"/>
  <c r="L196" i="9"/>
  <c r="L186" i="9"/>
  <c r="L197" i="9"/>
  <c r="L192" i="9"/>
  <c r="L189" i="9"/>
  <c r="L194" i="9"/>
  <c r="G141" i="5"/>
  <c r="G119" i="8"/>
  <c r="F123" i="5"/>
  <c r="F167" i="5" s="1"/>
  <c r="J119" i="8"/>
  <c r="AA116" i="5"/>
  <c r="K117" i="9"/>
  <c r="K139" i="5"/>
  <c r="J141" i="5"/>
  <c r="J119" i="9"/>
  <c r="K118" i="8"/>
  <c r="Z116" i="9"/>
  <c r="Z117" i="8"/>
  <c r="E119" i="9"/>
  <c r="E141" i="5"/>
  <c r="G120" i="9" l="1"/>
  <c r="G142" i="5"/>
  <c r="G120" i="8"/>
  <c r="J120" i="8"/>
  <c r="E120" i="8"/>
  <c r="E120" i="9"/>
  <c r="E142" i="5"/>
  <c r="Z118" i="8"/>
  <c r="E121" i="8"/>
  <c r="K119" i="8"/>
  <c r="AA117" i="5"/>
  <c r="J120" i="9"/>
  <c r="J142" i="5"/>
  <c r="K118" i="9"/>
  <c r="K140" i="5"/>
  <c r="Z117" i="9"/>
  <c r="G121" i="9" l="1"/>
  <c r="G143" i="5"/>
  <c r="G121" i="8"/>
  <c r="S174" i="5"/>
  <c r="H180" i="5"/>
  <c r="R180" i="5"/>
  <c r="E177" i="5"/>
  <c r="T173" i="5"/>
  <c r="C173" i="5"/>
  <c r="Q171" i="5"/>
  <c r="I173" i="5"/>
  <c r="F183" i="5"/>
  <c r="H177" i="5"/>
  <c r="E171" i="5"/>
  <c r="F173" i="5"/>
  <c r="T181" i="5"/>
  <c r="I171" i="5"/>
  <c r="S175" i="5"/>
  <c r="H179" i="5"/>
  <c r="Q178" i="5"/>
  <c r="F175" i="5"/>
  <c r="T171" i="5"/>
  <c r="E180" i="5"/>
  <c r="C177" i="5"/>
  <c r="E172" i="5"/>
  <c r="C180" i="5"/>
  <c r="R182" i="5"/>
  <c r="H178" i="5"/>
  <c r="E181" i="5"/>
  <c r="S176" i="5"/>
  <c r="J176" i="5"/>
  <c r="E176" i="5"/>
  <c r="R171" i="5"/>
  <c r="F171" i="5"/>
  <c r="J183" i="5"/>
  <c r="R181" i="5"/>
  <c r="P177" i="5"/>
  <c r="D179" i="5"/>
  <c r="S178" i="5"/>
  <c r="H181" i="5"/>
  <c r="C172" i="5"/>
  <c r="Q183" i="5"/>
  <c r="K179" i="5"/>
  <c r="D182" i="5"/>
  <c r="T177" i="5"/>
  <c r="H174" i="5"/>
  <c r="G175" i="5"/>
  <c r="Q177" i="5"/>
  <c r="K182" i="5"/>
  <c r="P182" i="5"/>
  <c r="D180" i="5"/>
  <c r="P175" i="5"/>
  <c r="D177" i="5"/>
  <c r="F172" i="5"/>
  <c r="S180" i="5"/>
  <c r="K181" i="5"/>
  <c r="R173" i="5"/>
  <c r="R179" i="5"/>
  <c r="Q173" i="5"/>
  <c r="C179" i="5"/>
  <c r="D175" i="5"/>
  <c r="I174" i="5"/>
  <c r="I183" i="5"/>
  <c r="P174" i="5"/>
  <c r="F179" i="5"/>
  <c r="D174" i="5"/>
  <c r="Q179" i="5"/>
  <c r="G177" i="5"/>
  <c r="S172" i="5"/>
  <c r="E174" i="5"/>
  <c r="R177" i="5"/>
  <c r="T176" i="5"/>
  <c r="C182" i="5"/>
  <c r="H172" i="5"/>
  <c r="C175" i="5"/>
  <c r="S179" i="5"/>
  <c r="F182" i="5"/>
  <c r="K172" i="5"/>
  <c r="Q172" i="5"/>
  <c r="E178" i="5"/>
  <c r="F180" i="5"/>
  <c r="Q174" i="5"/>
  <c r="K173" i="5"/>
  <c r="K174" i="5"/>
  <c r="H175" i="5"/>
  <c r="J178" i="5"/>
  <c r="D172" i="5"/>
  <c r="C176" i="5"/>
  <c r="T179" i="5"/>
  <c r="C181" i="5"/>
  <c r="J171" i="5"/>
  <c r="Q181" i="5"/>
  <c r="F177" i="5"/>
  <c r="F178" i="5"/>
  <c r="D183" i="5"/>
  <c r="J179" i="5"/>
  <c r="G173" i="5"/>
  <c r="P176" i="5"/>
  <c r="G181" i="5"/>
  <c r="S181" i="5"/>
  <c r="E183" i="5"/>
  <c r="T175" i="5"/>
  <c r="K180" i="5"/>
  <c r="T180" i="5"/>
  <c r="J177" i="5"/>
  <c r="S171" i="5"/>
  <c r="K171" i="5"/>
  <c r="K177" i="5"/>
  <c r="J174" i="5"/>
  <c r="H182" i="5"/>
  <c r="H176" i="5"/>
  <c r="F176" i="5"/>
  <c r="F174" i="5"/>
  <c r="Q182" i="5"/>
  <c r="I182" i="5"/>
  <c r="S173" i="5"/>
  <c r="C178" i="5"/>
  <c r="R174" i="5"/>
  <c r="P171" i="5"/>
  <c r="G179" i="5"/>
  <c r="C183" i="5"/>
  <c r="E175" i="5"/>
  <c r="E179" i="5"/>
  <c r="G171" i="5"/>
  <c r="C174" i="5"/>
  <c r="S177" i="5"/>
  <c r="J180" i="5"/>
  <c r="G182" i="5"/>
  <c r="S182" i="5"/>
  <c r="P179" i="5"/>
  <c r="F181" i="5"/>
  <c r="Q175" i="5"/>
  <c r="P183" i="5"/>
  <c r="I179" i="5"/>
  <c r="G183" i="5"/>
  <c r="G174" i="5"/>
  <c r="I177" i="5"/>
  <c r="R183" i="5"/>
  <c r="H183" i="5"/>
  <c r="H173" i="5"/>
  <c r="T178" i="5"/>
  <c r="R172" i="5"/>
  <c r="J181" i="5"/>
  <c r="D176" i="5"/>
  <c r="H171" i="5"/>
  <c r="K183" i="5"/>
  <c r="P181" i="5"/>
  <c r="G180" i="5"/>
  <c r="P178" i="5"/>
  <c r="K175" i="5"/>
  <c r="G172" i="5"/>
  <c r="T172" i="5"/>
  <c r="E173" i="5"/>
  <c r="Q176" i="5"/>
  <c r="D171" i="5"/>
  <c r="Q180" i="5"/>
  <c r="K178" i="5"/>
  <c r="I178" i="5"/>
  <c r="I175" i="5"/>
  <c r="J182" i="5"/>
  <c r="P180" i="5"/>
  <c r="D178" i="5"/>
  <c r="R178" i="5"/>
  <c r="I172" i="5"/>
  <c r="C171" i="5"/>
  <c r="T183" i="5"/>
  <c r="D181" i="5"/>
  <c r="R176" i="5"/>
  <c r="P173" i="5"/>
  <c r="G178" i="5"/>
  <c r="E182" i="5"/>
  <c r="J173" i="5"/>
  <c r="G176" i="5"/>
  <c r="R175" i="5"/>
  <c r="J175" i="5"/>
  <c r="I176" i="5"/>
  <c r="T182" i="5"/>
  <c r="J172" i="5"/>
  <c r="D173" i="5"/>
  <c r="S183" i="5"/>
  <c r="I181" i="5"/>
  <c r="T174" i="5"/>
  <c r="P172" i="5"/>
  <c r="K176" i="5"/>
  <c r="I180" i="5"/>
  <c r="J121" i="8"/>
  <c r="E122" i="8"/>
  <c r="K120" i="8"/>
  <c r="K119" i="9"/>
  <c r="K141" i="5"/>
  <c r="Z118" i="9"/>
  <c r="E143" i="5"/>
  <c r="E121" i="9"/>
  <c r="J121" i="9"/>
  <c r="J143" i="5"/>
  <c r="AA118" i="5"/>
  <c r="Z119" i="8"/>
  <c r="G122" i="9" l="1"/>
  <c r="D197" i="8"/>
  <c r="R195" i="8"/>
  <c r="K187" i="8"/>
  <c r="K190" i="8"/>
  <c r="R189" i="8"/>
  <c r="E194" i="8"/>
  <c r="T197" i="8"/>
  <c r="H193" i="8"/>
  <c r="F197" i="8"/>
  <c r="G186" i="8"/>
  <c r="P191" i="8"/>
  <c r="Q196" i="8"/>
  <c r="J196" i="8"/>
  <c r="E189" i="8"/>
  <c r="S187" i="8"/>
  <c r="D191" i="8"/>
  <c r="G192" i="8"/>
  <c r="P193" i="8"/>
  <c r="S186" i="8"/>
  <c r="E197" i="8"/>
  <c r="D185" i="8"/>
  <c r="G191" i="8"/>
  <c r="T186" i="8"/>
  <c r="I193" i="8"/>
  <c r="J188" i="8"/>
  <c r="R190" i="8"/>
  <c r="H195" i="8"/>
  <c r="E187" i="8"/>
  <c r="S190" i="8"/>
  <c r="H185" i="8"/>
  <c r="P197" i="8"/>
  <c r="C190" i="8"/>
  <c r="D192" i="8"/>
  <c r="P195" i="8"/>
  <c r="Q192" i="8"/>
  <c r="K185" i="8"/>
  <c r="K196" i="8"/>
  <c r="T189" i="8"/>
  <c r="G188" i="8"/>
  <c r="H194" i="8"/>
  <c r="P186" i="8"/>
  <c r="Q191" i="8"/>
  <c r="C191" i="8"/>
  <c r="T191" i="8"/>
  <c r="K195" i="8"/>
  <c r="H187" i="8"/>
  <c r="P192" i="8"/>
  <c r="S197" i="8"/>
  <c r="H188" i="8"/>
  <c r="I188" i="8"/>
  <c r="G197" i="8"/>
  <c r="P187" i="8"/>
  <c r="F189" i="8"/>
  <c r="I192" i="8"/>
  <c r="Q186" i="8"/>
  <c r="D190" i="8"/>
  <c r="G196" i="8"/>
  <c r="P189" i="8"/>
  <c r="S188" i="8"/>
  <c r="K188" i="8"/>
  <c r="K186" i="8"/>
  <c r="I194" i="8"/>
  <c r="Q194" i="8"/>
  <c r="D196" i="8"/>
  <c r="R185" i="8"/>
  <c r="E196" i="8"/>
  <c r="K194" i="8"/>
  <c r="R197" i="8"/>
  <c r="C192" i="8"/>
  <c r="E191" i="8"/>
  <c r="C195" i="8"/>
  <c r="R188" i="8"/>
  <c r="F195" i="8"/>
  <c r="E190" i="8"/>
  <c r="P194" i="8"/>
  <c r="T196" i="8"/>
  <c r="G195" i="8"/>
  <c r="R187" i="8"/>
  <c r="J192" i="8"/>
  <c r="S196" i="8"/>
  <c r="C186" i="8"/>
  <c r="K193" i="8"/>
  <c r="T192" i="8"/>
  <c r="C187" i="8"/>
  <c r="D186" i="8"/>
  <c r="J193" i="8"/>
  <c r="S195" i="8"/>
  <c r="K191" i="8"/>
  <c r="D187" i="8"/>
  <c r="J187" i="8"/>
  <c r="S191" i="8"/>
  <c r="F188" i="8"/>
  <c r="E186" i="8"/>
  <c r="P188" i="8"/>
  <c r="Q185" i="8"/>
  <c r="F191" i="8"/>
  <c r="F196" i="8"/>
  <c r="E193" i="8"/>
  <c r="T188" i="8"/>
  <c r="F186" i="8"/>
  <c r="I191" i="8"/>
  <c r="T193" i="8"/>
  <c r="E192" i="8"/>
  <c r="H196" i="8"/>
  <c r="R196" i="8"/>
  <c r="I195" i="8"/>
  <c r="I190" i="8"/>
  <c r="P196" i="8"/>
  <c r="R193" i="8"/>
  <c r="G189" i="8"/>
  <c r="J186" i="8"/>
  <c r="Q187" i="8"/>
  <c r="D193" i="8"/>
  <c r="Q195" i="8"/>
  <c r="E195" i="8"/>
  <c r="G190" i="8"/>
  <c r="K189" i="8"/>
  <c r="I197" i="8"/>
  <c r="J190" i="8"/>
  <c r="J197" i="8"/>
  <c r="P185" i="8"/>
  <c r="S194" i="8"/>
  <c r="C196" i="8"/>
  <c r="F187" i="8"/>
  <c r="E185" i="8"/>
  <c r="T185" i="8"/>
  <c r="H192" i="8"/>
  <c r="I196" i="8"/>
  <c r="T190" i="8"/>
  <c r="H190" i="8"/>
  <c r="I189" i="8"/>
  <c r="R194" i="8"/>
  <c r="G185" i="8"/>
  <c r="J185" i="8"/>
  <c r="D194" i="8"/>
  <c r="Q190" i="8"/>
  <c r="F194" i="8"/>
  <c r="H197" i="8"/>
  <c r="D189" i="8"/>
  <c r="G194" i="8"/>
  <c r="Q189" i="8"/>
  <c r="C193" i="8"/>
  <c r="C185" i="8"/>
  <c r="P190" i="8"/>
  <c r="T195" i="8"/>
  <c r="I187" i="8"/>
  <c r="K197" i="8"/>
  <c r="R192" i="8"/>
  <c r="I186" i="8"/>
  <c r="Q188" i="8"/>
  <c r="D188" i="8"/>
  <c r="J189" i="8"/>
  <c r="C188" i="8"/>
  <c r="H191" i="8"/>
  <c r="Q193" i="8"/>
  <c r="G193" i="8"/>
  <c r="E188" i="8"/>
  <c r="S185" i="8"/>
  <c r="C189" i="8"/>
  <c r="R186" i="8"/>
  <c r="I185" i="8"/>
  <c r="H189" i="8"/>
  <c r="S189" i="8"/>
  <c r="D195" i="8"/>
  <c r="H186" i="8"/>
  <c r="T194" i="8"/>
  <c r="F192" i="8"/>
  <c r="J191" i="8"/>
  <c r="Q197" i="8"/>
  <c r="F190" i="8"/>
  <c r="K192" i="8"/>
  <c r="J195" i="8"/>
  <c r="C197" i="8"/>
  <c r="S193" i="8"/>
  <c r="C194" i="8"/>
  <c r="S192" i="8"/>
  <c r="F185" i="8"/>
  <c r="T187" i="8"/>
  <c r="F193" i="8"/>
  <c r="G187" i="8"/>
  <c r="J194" i="8"/>
  <c r="R191" i="8"/>
  <c r="G144" i="5"/>
  <c r="G122" i="8"/>
  <c r="L174" i="5"/>
  <c r="L172" i="5"/>
  <c r="L175" i="5"/>
  <c r="L181" i="5"/>
  <c r="L182" i="5"/>
  <c r="L180" i="5"/>
  <c r="L173" i="5"/>
  <c r="L171" i="5"/>
  <c r="L183" i="5"/>
  <c r="L178" i="5"/>
  <c r="L176" i="5"/>
  <c r="L179" i="5"/>
  <c r="L177" i="5"/>
  <c r="J122" i="8"/>
  <c r="E122" i="9"/>
  <c r="E144" i="5"/>
  <c r="AA119" i="5"/>
  <c r="K121" i="8"/>
  <c r="Z119" i="9"/>
  <c r="Z120" i="8"/>
  <c r="K142" i="5"/>
  <c r="K120" i="9"/>
  <c r="E123" i="8"/>
  <c r="J144" i="5"/>
  <c r="J122" i="9"/>
  <c r="L185" i="8" l="1"/>
  <c r="L190" i="8"/>
  <c r="L193" i="8"/>
  <c r="L196" i="8"/>
  <c r="L187" i="8"/>
  <c r="L191" i="8"/>
  <c r="L194" i="8"/>
  <c r="L188" i="8"/>
  <c r="L186" i="8"/>
  <c r="L197" i="8"/>
  <c r="L189" i="8"/>
  <c r="L195" i="8"/>
  <c r="L192" i="8"/>
  <c r="G123" i="9"/>
  <c r="E123" i="9"/>
  <c r="E145" i="5"/>
  <c r="Z120" i="9"/>
  <c r="Z121" i="8"/>
  <c r="AA120" i="5"/>
  <c r="K121" i="9"/>
  <c r="K143" i="5"/>
  <c r="K122" i="8"/>
  <c r="G145" i="5" l="1"/>
  <c r="G123" i="8"/>
  <c r="J123" i="8"/>
  <c r="Q104" i="8" s="1"/>
  <c r="J145" i="5"/>
  <c r="Q125" i="5" s="1"/>
  <c r="J123" i="9"/>
  <c r="Q104" i="9" s="1"/>
  <c r="Z122" i="8"/>
  <c r="Z121" i="9"/>
  <c r="K122" i="9"/>
  <c r="K144" i="5"/>
  <c r="AA121" i="5"/>
  <c r="K123" i="8" l="1"/>
  <c r="Z123" i="8" s="1"/>
  <c r="Q103" i="9"/>
  <c r="Z122" i="9"/>
  <c r="AA122" i="5"/>
  <c r="K123" i="9" l="1"/>
  <c r="Z123" i="9" s="1"/>
  <c r="K145" i="5"/>
  <c r="AA123" i="5" s="1"/>
  <c r="Q103" i="8" l="1"/>
  <c r="M48" i="8" l="1"/>
  <c r="M47" i="8"/>
  <c r="M37" i="8"/>
  <c r="N192" i="8"/>
  <c r="N194" i="8"/>
  <c r="N193" i="8"/>
  <c r="N187" i="8"/>
  <c r="N195" i="8"/>
  <c r="N49" i="8"/>
  <c r="N43" i="8"/>
  <c r="N44" i="8"/>
  <c r="N35" i="8"/>
  <c r="N38" i="8"/>
  <c r="M187" i="8"/>
  <c r="N191" i="8"/>
  <c r="N50" i="8"/>
  <c r="N45" i="8"/>
  <c r="N42" i="8"/>
  <c r="N39" i="8"/>
  <c r="N32" i="8"/>
  <c r="M191" i="8"/>
  <c r="N186" i="8"/>
  <c r="N52" i="8"/>
  <c r="N190" i="8"/>
  <c r="N188" i="8"/>
  <c r="N197" i="8"/>
  <c r="N48" i="8"/>
  <c r="N46" i="8"/>
  <c r="N34" i="8"/>
  <c r="M192" i="8"/>
  <c r="M190" i="8"/>
  <c r="M188" i="8"/>
  <c r="N189" i="8"/>
  <c r="N196" i="8"/>
  <c r="N51" i="8"/>
  <c r="N47" i="8"/>
  <c r="N40" i="8"/>
  <c r="N41" i="8"/>
  <c r="N33" i="8"/>
  <c r="N37" i="8"/>
  <c r="N36" i="8"/>
  <c r="M194" i="8"/>
  <c r="M196" i="8"/>
  <c r="M197" i="8"/>
  <c r="M193" i="8"/>
  <c r="M189" i="8"/>
  <c r="M34" i="8" l="1"/>
  <c r="M35" i="8"/>
  <c r="M41" i="8"/>
  <c r="O197" i="8"/>
  <c r="M42" i="8"/>
  <c r="M50" i="8"/>
  <c r="O188" i="8"/>
  <c r="M45" i="8"/>
  <c r="M186" i="8"/>
  <c r="L142" i="8"/>
  <c r="O187" i="8"/>
  <c r="M40" i="8"/>
  <c r="O194" i="8"/>
  <c r="M38" i="8"/>
  <c r="M51" i="8"/>
  <c r="N185" i="8"/>
  <c r="O191" i="8"/>
  <c r="L137" i="8"/>
  <c r="L141" i="8"/>
  <c r="L138" i="8"/>
  <c r="M33" i="8"/>
  <c r="O196" i="8"/>
  <c r="L140" i="8"/>
  <c r="M39" i="8"/>
  <c r="O192" i="8"/>
  <c r="L139" i="8"/>
  <c r="M195" i="8"/>
  <c r="L144" i="8"/>
  <c r="M46" i="8"/>
  <c r="M185" i="8"/>
  <c r="L143" i="8"/>
  <c r="M36" i="8"/>
  <c r="M32" i="8"/>
  <c r="M44" i="8"/>
  <c r="M43" i="8"/>
  <c r="M49" i="8"/>
  <c r="M52" i="8"/>
  <c r="O193" i="8" l="1"/>
  <c r="O190" i="8"/>
  <c r="M25" i="1"/>
  <c r="Y25" i="1" s="1"/>
  <c r="Y32" i="1" s="1"/>
  <c r="Z32" i="1" s="1"/>
  <c r="L132" i="8"/>
  <c r="O37" i="8"/>
  <c r="L127" i="8"/>
  <c r="L149" i="8" s="1"/>
  <c r="O189" i="8"/>
  <c r="L133" i="8"/>
  <c r="L155" i="8" s="1"/>
  <c r="O49" i="8"/>
  <c r="O32" i="8"/>
  <c r="O36" i="8"/>
  <c r="L166" i="8"/>
  <c r="O195" i="8"/>
  <c r="L145" i="8"/>
  <c r="L162" i="8"/>
  <c r="L131" i="8"/>
  <c r="O38" i="8"/>
  <c r="O35" i="8"/>
  <c r="M27" i="1"/>
  <c r="O52" i="8"/>
  <c r="O44" i="8"/>
  <c r="L134" i="8"/>
  <c r="L165" i="8"/>
  <c r="L161" i="8"/>
  <c r="O33" i="8"/>
  <c r="O51" i="8"/>
  <c r="O40" i="8"/>
  <c r="L129" i="8"/>
  <c r="O45" i="8"/>
  <c r="O50" i="8"/>
  <c r="L126" i="8"/>
  <c r="O34" i="8"/>
  <c r="O43" i="8"/>
  <c r="O46" i="8"/>
  <c r="O48" i="8"/>
  <c r="O39" i="8"/>
  <c r="L160" i="8"/>
  <c r="L159" i="8"/>
  <c r="L125" i="8"/>
  <c r="O42" i="8"/>
  <c r="L130" i="8"/>
  <c r="O41" i="8"/>
  <c r="O47" i="8"/>
  <c r="E125" i="8"/>
  <c r="E147" i="8" s="1"/>
  <c r="L136" i="8"/>
  <c r="O185" i="8"/>
  <c r="L135" i="8"/>
  <c r="M29" i="1"/>
  <c r="L163" i="8"/>
  <c r="L154" i="8"/>
  <c r="L128" i="8"/>
  <c r="L164" i="8"/>
  <c r="O186" i="8"/>
  <c r="L148" i="8" l="1"/>
  <c r="Y27" i="1"/>
  <c r="M43" i="1"/>
  <c r="L157" i="8"/>
  <c r="M125" i="8"/>
  <c r="M126" i="8" s="1"/>
  <c r="M127" i="8" s="1"/>
  <c r="M128" i="8" s="1"/>
  <c r="M129" i="8" s="1"/>
  <c r="M130" i="8" s="1"/>
  <c r="M131" i="8" s="1"/>
  <c r="M132" i="8" s="1"/>
  <c r="M133" i="8" s="1"/>
  <c r="M134" i="8" s="1"/>
  <c r="M135" i="8" s="1"/>
  <c r="M136" i="8" s="1"/>
  <c r="M137" i="8" s="1"/>
  <c r="M138" i="8" s="1"/>
  <c r="M139" i="8" s="1"/>
  <c r="M140" i="8" s="1"/>
  <c r="M141" i="8" s="1"/>
  <c r="M142" i="8" s="1"/>
  <c r="M143" i="8" s="1"/>
  <c r="M144" i="8" s="1"/>
  <c r="M145" i="8" s="1"/>
  <c r="L147" i="8"/>
  <c r="R125" i="8"/>
  <c r="L156" i="8"/>
  <c r="L153" i="8"/>
  <c r="L150" i="8"/>
  <c r="L158" i="8"/>
  <c r="L152" i="8"/>
  <c r="L167" i="8"/>
  <c r="Y29" i="1"/>
  <c r="M46" i="1"/>
  <c r="G125" i="8"/>
  <c r="G147" i="8" s="1"/>
  <c r="L151" i="8"/>
  <c r="E126" i="8"/>
  <c r="E148" i="8" s="1"/>
  <c r="G126" i="8" l="1"/>
  <c r="J126" i="8"/>
  <c r="J148" i="8" s="1"/>
  <c r="E127" i="8"/>
  <c r="E149" i="8" s="1"/>
  <c r="J125" i="8"/>
  <c r="Y46" i="1"/>
  <c r="Y36" i="1"/>
  <c r="Y43" i="1"/>
  <c r="Y34" i="1"/>
  <c r="G127" i="8" l="1"/>
  <c r="K125" i="8"/>
  <c r="J147" i="8"/>
  <c r="E128" i="8"/>
  <c r="E150" i="8" s="1"/>
  <c r="J127" i="8"/>
  <c r="J149" i="8" s="1"/>
  <c r="K126" i="8"/>
  <c r="G128" i="8" l="1"/>
  <c r="J128" i="8"/>
  <c r="J150" i="8" s="1"/>
  <c r="AA103" i="8"/>
  <c r="K147" i="8"/>
  <c r="K127" i="8"/>
  <c r="AA104" i="8"/>
  <c r="K148" i="8"/>
  <c r="E129" i="8"/>
  <c r="E151" i="8" s="1"/>
  <c r="G129" i="8" l="1"/>
  <c r="E130" i="8"/>
  <c r="E152" i="8" s="1"/>
  <c r="K128" i="8"/>
  <c r="G148" i="8"/>
  <c r="J129" i="8"/>
  <c r="AA105" i="8"/>
  <c r="K149" i="8"/>
  <c r="G130" i="8" l="1"/>
  <c r="J130" i="8"/>
  <c r="J151" i="8"/>
  <c r="G149" i="8"/>
  <c r="E131" i="8"/>
  <c r="E153" i="8" s="1"/>
  <c r="AA106" i="8"/>
  <c r="K150" i="8"/>
  <c r="K129" i="8"/>
  <c r="J152" i="8" l="1"/>
  <c r="G131" i="8"/>
  <c r="AA107" i="8"/>
  <c r="K151" i="8"/>
  <c r="J131" i="8"/>
  <c r="G150" i="8"/>
  <c r="K130" i="8"/>
  <c r="E132" i="8"/>
  <c r="E154" i="8" s="1"/>
  <c r="G132" i="8" l="1"/>
  <c r="G151" i="8"/>
  <c r="J132" i="8"/>
  <c r="J154" i="8" s="1"/>
  <c r="E133" i="8"/>
  <c r="E155" i="8" s="1"/>
  <c r="K131" i="8"/>
  <c r="AA108" i="8"/>
  <c r="K152" i="8"/>
  <c r="J153" i="8"/>
  <c r="E134" i="8" l="1"/>
  <c r="E156" i="8" s="1"/>
  <c r="G133" i="8"/>
  <c r="G152" i="8"/>
  <c r="J133" i="8"/>
  <c r="K132" i="8"/>
  <c r="AA109" i="8"/>
  <c r="K153" i="8"/>
  <c r="G134" i="8" l="1"/>
  <c r="E135" i="8"/>
  <c r="E157" i="8" s="1"/>
  <c r="J155" i="8"/>
  <c r="G153" i="8"/>
  <c r="K133" i="8"/>
  <c r="AA110" i="8"/>
  <c r="K154" i="8"/>
  <c r="G135" i="8"/>
  <c r="J134" i="8"/>
  <c r="J156" i="8" s="1"/>
  <c r="K134" i="8" l="1"/>
  <c r="J135" i="8"/>
  <c r="J157" i="8" s="1"/>
  <c r="AA111" i="8"/>
  <c r="K155" i="8"/>
  <c r="G154" i="8"/>
  <c r="E136" i="8"/>
  <c r="E158" i="8" s="1"/>
  <c r="G136" i="8" l="1"/>
  <c r="E137" i="8"/>
  <c r="E159" i="8" s="1"/>
  <c r="K135" i="8"/>
  <c r="G155" i="8"/>
  <c r="J136" i="8"/>
  <c r="J158" i="8" s="1"/>
  <c r="AA112" i="8"/>
  <c r="K156" i="8"/>
  <c r="N197" i="9" l="1"/>
  <c r="N49" i="9"/>
  <c r="N191" i="9"/>
  <c r="N47" i="9"/>
  <c r="N196" i="9"/>
  <c r="N40" i="9"/>
  <c r="N36" i="9"/>
  <c r="N37" i="9"/>
  <c r="M188" i="9"/>
  <c r="M189" i="9"/>
  <c r="N192" i="9"/>
  <c r="N186" i="9"/>
  <c r="N51" i="9"/>
  <c r="N50" i="9"/>
  <c r="N45" i="9"/>
  <c r="N44" i="9"/>
  <c r="N43" i="9"/>
  <c r="N42" i="9"/>
  <c r="N39" i="9"/>
  <c r="N38" i="9"/>
  <c r="N187" i="9"/>
  <c r="N189" i="9"/>
  <c r="M194" i="9"/>
  <c r="M40" i="9"/>
  <c r="N188" i="9"/>
  <c r="N195" i="9"/>
  <c r="N35" i="9"/>
  <c r="N190" i="9"/>
  <c r="M192" i="9"/>
  <c r="M193" i="9"/>
  <c r="M46" i="9"/>
  <c r="M196" i="9"/>
  <c r="M190" i="9"/>
  <c r="M187" i="9"/>
  <c r="N52" i="9"/>
  <c r="N193" i="9"/>
  <c r="N194" i="9"/>
  <c r="N48" i="9"/>
  <c r="N46" i="9"/>
  <c r="N41" i="9"/>
  <c r="N34" i="9"/>
  <c r="N32" i="9"/>
  <c r="N33" i="9"/>
  <c r="M195" i="9"/>
  <c r="M191" i="9"/>
  <c r="G137" i="8"/>
  <c r="J137" i="8"/>
  <c r="J159" i="8" s="1"/>
  <c r="AA113" i="8"/>
  <c r="K157" i="8"/>
  <c r="E138" i="8"/>
  <c r="E160" i="8" s="1"/>
  <c r="K136" i="8"/>
  <c r="M39" i="9" l="1"/>
  <c r="M186" i="9"/>
  <c r="M47" i="9"/>
  <c r="M48" i="9"/>
  <c r="M38" i="9"/>
  <c r="M36" i="9"/>
  <c r="M45" i="9"/>
  <c r="M49" i="9"/>
  <c r="M44" i="9"/>
  <c r="G138" i="8"/>
  <c r="N185" i="9"/>
  <c r="M35" i="9"/>
  <c r="O190" i="9"/>
  <c r="M33" i="9"/>
  <c r="O40" i="9"/>
  <c r="M34" i="9"/>
  <c r="M50" i="9"/>
  <c r="M43" i="9"/>
  <c r="O46" i="9"/>
  <c r="M52" i="9"/>
  <c r="O196" i="9"/>
  <c r="M32" i="9"/>
  <c r="O191" i="9"/>
  <c r="M51" i="9"/>
  <c r="L139" i="9"/>
  <c r="M37" i="9"/>
  <c r="M185" i="9"/>
  <c r="M41" i="9"/>
  <c r="L132" i="9"/>
  <c r="M42" i="9"/>
  <c r="M197" i="9"/>
  <c r="AA114" i="8"/>
  <c r="K158" i="8"/>
  <c r="J138" i="8"/>
  <c r="J160" i="8" s="1"/>
  <c r="G157" i="8"/>
  <c r="E139" i="8"/>
  <c r="E161" i="8" s="1"/>
  <c r="G156" i="8"/>
  <c r="K137" i="8"/>
  <c r="L130" i="9" l="1"/>
  <c r="L143" i="9"/>
  <c r="L165" i="9" s="1"/>
  <c r="O195" i="9"/>
  <c r="L140" i="9"/>
  <c r="L162" i="9" s="1"/>
  <c r="L126" i="9"/>
  <c r="L148" i="9" s="1"/>
  <c r="L125" i="9"/>
  <c r="M125" i="9" s="1"/>
  <c r="L138" i="9"/>
  <c r="O194" i="9"/>
  <c r="L134" i="9"/>
  <c r="L156" i="9" s="1"/>
  <c r="O197" i="9"/>
  <c r="O42" i="9"/>
  <c r="L154" i="9"/>
  <c r="O193" i="9"/>
  <c r="O37" i="9"/>
  <c r="L161" i="9"/>
  <c r="O51" i="9"/>
  <c r="L137" i="9"/>
  <c r="L144" i="9"/>
  <c r="O45" i="9"/>
  <c r="L145" i="9"/>
  <c r="L136" i="9"/>
  <c r="L131" i="9"/>
  <c r="L135" i="9"/>
  <c r="O186" i="9"/>
  <c r="O188" i="9"/>
  <c r="O189" i="9"/>
  <c r="O41" i="9"/>
  <c r="O33" i="9"/>
  <c r="O49" i="9"/>
  <c r="O47" i="9"/>
  <c r="L142" i="9"/>
  <c r="L160" i="9"/>
  <c r="O185" i="9"/>
  <c r="O32" i="9"/>
  <c r="M23" i="1"/>
  <c r="O52" i="9"/>
  <c r="O50" i="9"/>
  <c r="O34" i="9"/>
  <c r="O192" i="9"/>
  <c r="O35" i="9"/>
  <c r="O38" i="9"/>
  <c r="O48" i="9"/>
  <c r="L141" i="9"/>
  <c r="L152" i="9"/>
  <c r="L129" i="9"/>
  <c r="O43" i="9"/>
  <c r="L133" i="9"/>
  <c r="O187" i="9"/>
  <c r="O44" i="9"/>
  <c r="O36" i="9"/>
  <c r="E125" i="9"/>
  <c r="E147" i="9" s="1"/>
  <c r="L127" i="9"/>
  <c r="L128" i="9"/>
  <c r="O39" i="9"/>
  <c r="G139" i="8"/>
  <c r="K138" i="8"/>
  <c r="J139" i="8"/>
  <c r="J161" i="8" s="1"/>
  <c r="G158" i="8"/>
  <c r="E140" i="8"/>
  <c r="E162" i="8" s="1"/>
  <c r="AA115" i="8"/>
  <c r="K159" i="8"/>
  <c r="M28" i="5"/>
  <c r="M20" i="5"/>
  <c r="N29" i="5"/>
  <c r="N179" i="5"/>
  <c r="N21" i="5"/>
  <c r="N19" i="5"/>
  <c r="N17" i="5"/>
  <c r="N176" i="5"/>
  <c r="N173" i="5"/>
  <c r="M182" i="5"/>
  <c r="M179" i="5"/>
  <c r="M176" i="5"/>
  <c r="N24" i="5"/>
  <c r="N20" i="5"/>
  <c r="N175" i="5"/>
  <c r="M181" i="5"/>
  <c r="M183" i="5"/>
  <c r="N174" i="5"/>
  <c r="N27" i="5"/>
  <c r="N181" i="5"/>
  <c r="N26" i="5"/>
  <c r="N25" i="5"/>
  <c r="N18" i="5"/>
  <c r="N12" i="5"/>
  <c r="N14" i="5"/>
  <c r="M174" i="5"/>
  <c r="M175" i="5"/>
  <c r="M173" i="5"/>
  <c r="N183" i="5"/>
  <c r="N22" i="5"/>
  <c r="N30" i="5"/>
  <c r="N180" i="5"/>
  <c r="N178" i="5"/>
  <c r="N172" i="5"/>
  <c r="N28" i="5"/>
  <c r="N177" i="5"/>
  <c r="N23" i="5"/>
  <c r="N16" i="5"/>
  <c r="N15" i="5"/>
  <c r="N10" i="5"/>
  <c r="N11" i="5"/>
  <c r="N182" i="5"/>
  <c r="N13" i="5"/>
  <c r="M180" i="5"/>
  <c r="M177" i="5"/>
  <c r="L147" i="9" l="1"/>
  <c r="M126" i="9"/>
  <c r="M127" i="9" s="1"/>
  <c r="M128" i="9" s="1"/>
  <c r="M129" i="9" s="1"/>
  <c r="M130" i="9" s="1"/>
  <c r="M131" i="9" s="1"/>
  <c r="M132" i="9" s="1"/>
  <c r="M133" i="9" s="1"/>
  <c r="M134" i="9" s="1"/>
  <c r="M135" i="9" s="1"/>
  <c r="M136" i="9" s="1"/>
  <c r="M137" i="9" s="1"/>
  <c r="M138" i="9" s="1"/>
  <c r="M139" i="9" s="1"/>
  <c r="M140" i="9" s="1"/>
  <c r="M141" i="9" s="1"/>
  <c r="M142" i="9" s="1"/>
  <c r="M143" i="9" s="1"/>
  <c r="M144" i="9" s="1"/>
  <c r="M145" i="9" s="1"/>
  <c r="R125" i="9"/>
  <c r="G125" i="9"/>
  <c r="G147" i="9" s="1"/>
  <c r="Y23" i="1"/>
  <c r="M40" i="1"/>
  <c r="L157" i="9"/>
  <c r="L167" i="9"/>
  <c r="L151" i="9"/>
  <c r="L164" i="9"/>
  <c r="L153" i="9"/>
  <c r="L166" i="9"/>
  <c r="L149" i="9"/>
  <c r="L155" i="9"/>
  <c r="L163" i="9"/>
  <c r="L158" i="9"/>
  <c r="L159" i="9"/>
  <c r="L150" i="9"/>
  <c r="E126" i="9"/>
  <c r="E148" i="9" s="1"/>
  <c r="G140" i="8"/>
  <c r="K139" i="8"/>
  <c r="E141" i="8"/>
  <c r="E163" i="8" s="1"/>
  <c r="J140" i="8"/>
  <c r="J162" i="8" s="1"/>
  <c r="G159" i="8"/>
  <c r="AA116" i="8"/>
  <c r="K160" i="8"/>
  <c r="L113" i="5"/>
  <c r="L157" i="5" s="1"/>
  <c r="M10" i="5"/>
  <c r="M15" i="5"/>
  <c r="L104" i="5"/>
  <c r="L148" i="5" s="1"/>
  <c r="L117" i="5"/>
  <c r="L161" i="5" s="1"/>
  <c r="L119" i="5"/>
  <c r="L163" i="5" s="1"/>
  <c r="M11" i="5"/>
  <c r="L114" i="5"/>
  <c r="L158" i="5" s="1"/>
  <c r="N171" i="5"/>
  <c r="L116" i="5"/>
  <c r="L160" i="5" s="1"/>
  <c r="M12" i="5"/>
  <c r="M23" i="5"/>
  <c r="L108" i="5"/>
  <c r="L152" i="5" s="1"/>
  <c r="M26" i="5"/>
  <c r="M19" i="5"/>
  <c r="M29" i="5"/>
  <c r="L109" i="5"/>
  <c r="L153" i="5" s="1"/>
  <c r="L110" i="5"/>
  <c r="L154" i="5" s="1"/>
  <c r="M14" i="5"/>
  <c r="M22" i="5"/>
  <c r="L103" i="5"/>
  <c r="L118" i="5"/>
  <c r="L162" i="5" s="1"/>
  <c r="M18" i="5"/>
  <c r="M27" i="5"/>
  <c r="M171" i="5"/>
  <c r="M178" i="5"/>
  <c r="M17" i="5"/>
  <c r="M172" i="5"/>
  <c r="L107" i="5"/>
  <c r="L151" i="5" s="1"/>
  <c r="L121" i="5"/>
  <c r="L165" i="5" s="1"/>
  <c r="L112" i="5"/>
  <c r="L156" i="5" s="1"/>
  <c r="M24" i="5"/>
  <c r="O180" i="5"/>
  <c r="M21" i="5"/>
  <c r="M25" i="5"/>
  <c r="M30" i="5"/>
  <c r="L115" i="5"/>
  <c r="L159" i="5" s="1"/>
  <c r="L105" i="5"/>
  <c r="L149" i="5" s="1"/>
  <c r="L111" i="5"/>
  <c r="L155" i="5" s="1"/>
  <c r="L122" i="5"/>
  <c r="L166" i="5" s="1"/>
  <c r="M13" i="5"/>
  <c r="M16" i="5"/>
  <c r="L106" i="5"/>
  <c r="L150" i="5" s="1"/>
  <c r="L120" i="5"/>
  <c r="L164" i="5" s="1"/>
  <c r="O181" i="5" l="1"/>
  <c r="O173" i="5"/>
  <c r="O177" i="5"/>
  <c r="O20" i="5"/>
  <c r="J125" i="9"/>
  <c r="G126" i="9"/>
  <c r="E127" i="9"/>
  <c r="E149" i="9" s="1"/>
  <c r="Y40" i="1"/>
  <c r="Y30" i="1"/>
  <c r="Z30" i="1" s="1"/>
  <c r="G141" i="8"/>
  <c r="O176" i="5"/>
  <c r="K140" i="8"/>
  <c r="J141" i="8"/>
  <c r="J163" i="8" s="1"/>
  <c r="E142" i="8"/>
  <c r="E164" i="8" s="1"/>
  <c r="G160" i="8"/>
  <c r="AA117" i="8"/>
  <c r="K161" i="8"/>
  <c r="O179" i="5"/>
  <c r="O175" i="5"/>
  <c r="O28" i="5"/>
  <c r="O25" i="5"/>
  <c r="L123" i="5"/>
  <c r="L167" i="5" s="1"/>
  <c r="O172" i="5"/>
  <c r="O183" i="5"/>
  <c r="O27" i="5"/>
  <c r="O18" i="5"/>
  <c r="O182" i="5"/>
  <c r="O29" i="5"/>
  <c r="O11" i="5"/>
  <c r="O10" i="5"/>
  <c r="M11" i="1"/>
  <c r="O174" i="5"/>
  <c r="O24" i="5"/>
  <c r="O23" i="5"/>
  <c r="O12" i="5"/>
  <c r="E103" i="5"/>
  <c r="E147" i="5" s="1"/>
  <c r="M7" i="1"/>
  <c r="O15" i="5"/>
  <c r="O16" i="5"/>
  <c r="O13" i="5"/>
  <c r="M9" i="1"/>
  <c r="O30" i="5"/>
  <c r="O21" i="5"/>
  <c r="O17" i="5"/>
  <c r="O178" i="5"/>
  <c r="O171" i="5"/>
  <c r="M103" i="5"/>
  <c r="M104" i="5" s="1"/>
  <c r="M105" i="5" s="1"/>
  <c r="M106" i="5" s="1"/>
  <c r="M107" i="5" s="1"/>
  <c r="M108" i="5" s="1"/>
  <c r="M109" i="5" s="1"/>
  <c r="M110" i="5" s="1"/>
  <c r="M111" i="5" s="1"/>
  <c r="M112" i="5" s="1"/>
  <c r="M113" i="5" s="1"/>
  <c r="M114" i="5" s="1"/>
  <c r="M115" i="5" s="1"/>
  <c r="M116" i="5" s="1"/>
  <c r="M117" i="5" s="1"/>
  <c r="M118" i="5" s="1"/>
  <c r="M119" i="5" s="1"/>
  <c r="M120" i="5" s="1"/>
  <c r="M121" i="5" s="1"/>
  <c r="M122" i="5" s="1"/>
  <c r="L147" i="5"/>
  <c r="O22" i="5"/>
  <c r="O14" i="5"/>
  <c r="O19" i="5"/>
  <c r="O26" i="5"/>
  <c r="G127" i="9" l="1"/>
  <c r="E128" i="9"/>
  <c r="E150" i="9" s="1"/>
  <c r="J147" i="9"/>
  <c r="K125" i="9"/>
  <c r="J126" i="9"/>
  <c r="J148" i="9" s="1"/>
  <c r="G142" i="8"/>
  <c r="E143" i="8"/>
  <c r="E165" i="8" s="1"/>
  <c r="K141" i="8"/>
  <c r="AA118" i="8"/>
  <c r="K162" i="8"/>
  <c r="J142" i="8"/>
  <c r="J164" i="8" s="1"/>
  <c r="M123" i="5"/>
  <c r="M24" i="1"/>
  <c r="Y24" i="1" s="1"/>
  <c r="Y31" i="1" s="1"/>
  <c r="Z31" i="1" s="1"/>
  <c r="Y7" i="1"/>
  <c r="Y14" i="1" s="1"/>
  <c r="Y9" i="1"/>
  <c r="M26" i="1"/>
  <c r="Y26" i="1" s="1"/>
  <c r="Y33" i="1" s="1"/>
  <c r="Z33" i="1" s="1"/>
  <c r="M41" i="1"/>
  <c r="M44" i="1"/>
  <c r="Y11" i="1"/>
  <c r="M28" i="1"/>
  <c r="Y28" i="1" s="1"/>
  <c r="Y35" i="1" s="1"/>
  <c r="E104" i="5"/>
  <c r="E148" i="5" s="1"/>
  <c r="K126" i="9" l="1"/>
  <c r="E129" i="9"/>
  <c r="E151" i="9" s="1"/>
  <c r="G128" i="9"/>
  <c r="J127" i="9"/>
  <c r="J149" i="9" s="1"/>
  <c r="AA103" i="9"/>
  <c r="K147" i="9"/>
  <c r="G143" i="8"/>
  <c r="K142" i="8"/>
  <c r="G161" i="8"/>
  <c r="E144" i="8"/>
  <c r="E166" i="8" s="1"/>
  <c r="J143" i="8"/>
  <c r="J165" i="8" s="1"/>
  <c r="AA119" i="8"/>
  <c r="K163" i="8"/>
  <c r="G162" i="8"/>
  <c r="Y44" i="1"/>
  <c r="Y18" i="1"/>
  <c r="G104" i="5"/>
  <c r="Y41" i="1"/>
  <c r="Y16" i="1"/>
  <c r="E105" i="5"/>
  <c r="E149" i="5" s="1"/>
  <c r="G103" i="5"/>
  <c r="K127" i="9" l="1"/>
  <c r="G129" i="9"/>
  <c r="E130" i="9"/>
  <c r="E152" i="9" s="1"/>
  <c r="AA104" i="9"/>
  <c r="K148" i="9"/>
  <c r="J128" i="9"/>
  <c r="E145" i="8"/>
  <c r="E167" i="8" s="1"/>
  <c r="G144" i="8"/>
  <c r="G105" i="5"/>
  <c r="G149" i="5" s="1"/>
  <c r="J144" i="8"/>
  <c r="J166" i="8" s="1"/>
  <c r="AA120" i="8"/>
  <c r="K164" i="8"/>
  <c r="G163" i="8"/>
  <c r="K143" i="8"/>
  <c r="G147" i="5"/>
  <c r="G148" i="5"/>
  <c r="K104" i="5"/>
  <c r="J104" i="5"/>
  <c r="J148" i="5" s="1"/>
  <c r="E106" i="5"/>
  <c r="E150" i="5" s="1"/>
  <c r="K103" i="5"/>
  <c r="J103" i="5"/>
  <c r="K105" i="5"/>
  <c r="J105" i="5"/>
  <c r="J149" i="5" s="1"/>
  <c r="K128" i="9" l="1"/>
  <c r="AA105" i="9"/>
  <c r="K149" i="9"/>
  <c r="G130" i="9"/>
  <c r="J129" i="9"/>
  <c r="J151" i="9" s="1"/>
  <c r="J150" i="9"/>
  <c r="E131" i="9"/>
  <c r="E153" i="9" s="1"/>
  <c r="G145" i="8"/>
  <c r="AA121" i="8"/>
  <c r="K165" i="8"/>
  <c r="K144" i="8"/>
  <c r="E107" i="5"/>
  <c r="E151" i="5" s="1"/>
  <c r="G106" i="5"/>
  <c r="G150" i="5" s="1"/>
  <c r="Z105" i="5"/>
  <c r="K149" i="5"/>
  <c r="Z103" i="5"/>
  <c r="K147" i="5"/>
  <c r="Z104" i="5"/>
  <c r="K148" i="5"/>
  <c r="J147" i="5"/>
  <c r="G149" i="9" l="1"/>
  <c r="J130" i="9"/>
  <c r="E132" i="9"/>
  <c r="E154" i="9" s="1"/>
  <c r="K129" i="9"/>
  <c r="G148" i="9"/>
  <c r="G131" i="9"/>
  <c r="AA106" i="9"/>
  <c r="K150" i="9"/>
  <c r="J145" i="8"/>
  <c r="AA122" i="8"/>
  <c r="K166" i="8"/>
  <c r="G165" i="8"/>
  <c r="G164" i="8"/>
  <c r="K145" i="8"/>
  <c r="Q144" i="8" s="1"/>
  <c r="K106" i="5"/>
  <c r="J106" i="5"/>
  <c r="E108" i="5"/>
  <c r="E152" i="5" s="1"/>
  <c r="G107" i="5"/>
  <c r="G151" i="5" s="1"/>
  <c r="J167" i="8" l="1"/>
  <c r="Q126" i="8"/>
  <c r="Q105" i="8" s="1"/>
  <c r="Q106" i="8" s="1"/>
  <c r="Q125" i="8"/>
  <c r="J131" i="9"/>
  <c r="J153" i="9" s="1"/>
  <c r="J152" i="9"/>
  <c r="K130" i="9"/>
  <c r="G150" i="9"/>
  <c r="G132" i="9"/>
  <c r="E133" i="9"/>
  <c r="E155" i="9" s="1"/>
  <c r="AA107" i="9"/>
  <c r="K151" i="9"/>
  <c r="AA123" i="8"/>
  <c r="AB123" i="8" s="1"/>
  <c r="K167" i="8"/>
  <c r="E109" i="5"/>
  <c r="E153" i="5" s="1"/>
  <c r="Z106" i="5"/>
  <c r="K150" i="5"/>
  <c r="K107" i="5"/>
  <c r="J107" i="5"/>
  <c r="J151" i="5" s="1"/>
  <c r="G108" i="5"/>
  <c r="G152" i="5" s="1"/>
  <c r="J150" i="5"/>
  <c r="J132" i="9" l="1"/>
  <c r="G151" i="9"/>
  <c r="G133" i="9"/>
  <c r="AA108" i="9"/>
  <c r="K152" i="9"/>
  <c r="K131" i="9"/>
  <c r="E134" i="9"/>
  <c r="E156" i="9" s="1"/>
  <c r="G166" i="8"/>
  <c r="G109" i="5"/>
  <c r="G153" i="5" s="1"/>
  <c r="K108" i="5"/>
  <c r="J108" i="5"/>
  <c r="E110" i="5"/>
  <c r="E154" i="5" s="1"/>
  <c r="Z107" i="5"/>
  <c r="K151" i="5"/>
  <c r="J133" i="9" l="1"/>
  <c r="J155" i="9" s="1"/>
  <c r="J154" i="9"/>
  <c r="G134" i="9"/>
  <c r="K132" i="9"/>
  <c r="G152" i="9"/>
  <c r="AA109" i="9"/>
  <c r="K153" i="9"/>
  <c r="E135" i="9"/>
  <c r="E157" i="9" s="1"/>
  <c r="G167" i="8"/>
  <c r="G110" i="5"/>
  <c r="G154" i="5" s="1"/>
  <c r="K109" i="5"/>
  <c r="J109" i="5"/>
  <c r="J153" i="5" s="1"/>
  <c r="Z108" i="5"/>
  <c r="K152" i="5"/>
  <c r="E111" i="5"/>
  <c r="E155" i="5" s="1"/>
  <c r="J152" i="5"/>
  <c r="G135" i="9" l="1"/>
  <c r="G153" i="9"/>
  <c r="E136" i="9"/>
  <c r="E158" i="9" s="1"/>
  <c r="AA110" i="9"/>
  <c r="K154" i="9"/>
  <c r="J134" i="9"/>
  <c r="J156" i="9" s="1"/>
  <c r="K133" i="9"/>
  <c r="E112" i="5"/>
  <c r="E156" i="5" s="1"/>
  <c r="G111" i="5"/>
  <c r="G155" i="5" s="1"/>
  <c r="Z109" i="5"/>
  <c r="K153" i="5"/>
  <c r="K110" i="5"/>
  <c r="J110" i="5"/>
  <c r="E137" i="9" l="1"/>
  <c r="E159" i="9" s="1"/>
  <c r="K134" i="9"/>
  <c r="G136" i="9"/>
  <c r="G154" i="9"/>
  <c r="AA111" i="9"/>
  <c r="K155" i="9"/>
  <c r="J135" i="9"/>
  <c r="J157" i="9" s="1"/>
  <c r="G112" i="5"/>
  <c r="G156" i="5" s="1"/>
  <c r="Z110" i="5"/>
  <c r="K154" i="5"/>
  <c r="K111" i="5"/>
  <c r="J111" i="5"/>
  <c r="J155" i="5" s="1"/>
  <c r="E113" i="5"/>
  <c r="E157" i="5" s="1"/>
  <c r="J154" i="5"/>
  <c r="G155" i="9" l="1"/>
  <c r="E138" i="9"/>
  <c r="E160" i="9" s="1"/>
  <c r="AA112" i="9"/>
  <c r="K156" i="9"/>
  <c r="G137" i="9"/>
  <c r="K135" i="9"/>
  <c r="J136" i="9"/>
  <c r="J158" i="9" s="1"/>
  <c r="G113" i="5"/>
  <c r="G157" i="5" s="1"/>
  <c r="Z111" i="5"/>
  <c r="K155" i="5"/>
  <c r="E114" i="5"/>
  <c r="E158" i="5" s="1"/>
  <c r="K112" i="5"/>
  <c r="J112" i="5"/>
  <c r="J137" i="9" l="1"/>
  <c r="J159" i="9" s="1"/>
  <c r="G138" i="9"/>
  <c r="K136" i="9"/>
  <c r="G156" i="9"/>
  <c r="AA113" i="9"/>
  <c r="K157" i="9"/>
  <c r="E139" i="9"/>
  <c r="E161" i="9" s="1"/>
  <c r="E115" i="5"/>
  <c r="E159" i="5" s="1"/>
  <c r="K113" i="5"/>
  <c r="J113" i="5"/>
  <c r="J157" i="5" s="1"/>
  <c r="J156" i="5"/>
  <c r="G114" i="5"/>
  <c r="G158" i="5" s="1"/>
  <c r="Z112" i="5"/>
  <c r="K156" i="5"/>
  <c r="K137" i="9" l="1"/>
  <c r="E140" i="9"/>
  <c r="E162" i="9" s="1"/>
  <c r="AA114" i="9"/>
  <c r="K158" i="9"/>
  <c r="G139" i="9"/>
  <c r="J138" i="9"/>
  <c r="J160" i="9" s="1"/>
  <c r="Z113" i="5"/>
  <c r="K157" i="5"/>
  <c r="G115" i="5"/>
  <c r="G159" i="5" s="1"/>
  <c r="K114" i="5"/>
  <c r="J114" i="5"/>
  <c r="E116" i="5"/>
  <c r="E160" i="5" s="1"/>
  <c r="AA115" i="9" l="1"/>
  <c r="K159" i="9"/>
  <c r="J139" i="9"/>
  <c r="J161" i="9" s="1"/>
  <c r="G158" i="9"/>
  <c r="E141" i="9"/>
  <c r="E163" i="9" s="1"/>
  <c r="G157" i="9"/>
  <c r="K138" i="9"/>
  <c r="G140" i="9"/>
  <c r="K115" i="5"/>
  <c r="J115" i="5"/>
  <c r="J159" i="5" s="1"/>
  <c r="E117" i="5"/>
  <c r="E161" i="5" s="1"/>
  <c r="G116" i="5"/>
  <c r="G160" i="5" s="1"/>
  <c r="J158" i="5"/>
  <c r="Z114" i="5"/>
  <c r="K158" i="5"/>
  <c r="G141" i="9" l="1"/>
  <c r="E142" i="9"/>
  <c r="E164" i="9" s="1"/>
  <c r="J140" i="9"/>
  <c r="J162" i="9" s="1"/>
  <c r="AA116" i="9"/>
  <c r="K160" i="9"/>
  <c r="K139" i="9"/>
  <c r="G159" i="9"/>
  <c r="K116" i="5"/>
  <c r="J116" i="5"/>
  <c r="J160" i="5" s="1"/>
  <c r="G117" i="5"/>
  <c r="G161" i="5" s="1"/>
  <c r="E118" i="5"/>
  <c r="E162" i="5" s="1"/>
  <c r="Z115" i="5"/>
  <c r="K159" i="5"/>
  <c r="J141" i="9" l="1"/>
  <c r="J163" i="9" s="1"/>
  <c r="E143" i="9"/>
  <c r="E165" i="9" s="1"/>
  <c r="G142" i="9"/>
  <c r="AA117" i="9"/>
  <c r="K161" i="9"/>
  <c r="K140" i="9"/>
  <c r="G160" i="9"/>
  <c r="K117" i="5"/>
  <c r="J117" i="5"/>
  <c r="J161" i="5" s="1"/>
  <c r="G118" i="5"/>
  <c r="G162" i="5" s="1"/>
  <c r="E119" i="5"/>
  <c r="E163" i="5" s="1"/>
  <c r="Z116" i="5"/>
  <c r="K160" i="5"/>
  <c r="K141" i="9" l="1"/>
  <c r="AA118" i="9"/>
  <c r="K162" i="9"/>
  <c r="G161" i="9"/>
  <c r="J142" i="9"/>
  <c r="J164" i="9" s="1"/>
  <c r="E144" i="9"/>
  <c r="E166" i="9" s="1"/>
  <c r="G143" i="9"/>
  <c r="E120" i="5"/>
  <c r="E164" i="5" s="1"/>
  <c r="K118" i="5"/>
  <c r="J118" i="5"/>
  <c r="J162" i="5" s="1"/>
  <c r="G119" i="5"/>
  <c r="G163" i="5" s="1"/>
  <c r="Z117" i="5"/>
  <c r="K161" i="5"/>
  <c r="K142" i="9" l="1"/>
  <c r="E145" i="9"/>
  <c r="E167" i="9" s="1"/>
  <c r="G162" i="9"/>
  <c r="J143" i="9"/>
  <c r="J165" i="9" s="1"/>
  <c r="G144" i="9"/>
  <c r="AA119" i="9"/>
  <c r="K163" i="9"/>
  <c r="E121" i="5"/>
  <c r="E165" i="5" s="1"/>
  <c r="Z118" i="5"/>
  <c r="K162" i="5"/>
  <c r="K119" i="5"/>
  <c r="J119" i="5"/>
  <c r="J163" i="5" s="1"/>
  <c r="G120" i="5"/>
  <c r="G164" i="5" s="1"/>
  <c r="K143" i="9" l="1"/>
  <c r="J144" i="9"/>
  <c r="J166" i="9" s="1"/>
  <c r="G145" i="9"/>
  <c r="AA120" i="9"/>
  <c r="K164" i="9"/>
  <c r="G163" i="9"/>
  <c r="Z119" i="5"/>
  <c r="K163" i="5"/>
  <c r="G121" i="5"/>
  <c r="G165" i="5" s="1"/>
  <c r="E122" i="5"/>
  <c r="E166" i="5" s="1"/>
  <c r="K120" i="5"/>
  <c r="J120" i="5"/>
  <c r="J164" i="5" s="1"/>
  <c r="K144" i="9" l="1"/>
  <c r="G164" i="9"/>
  <c r="J145" i="9"/>
  <c r="Q126" i="9" s="1"/>
  <c r="AA121" i="9"/>
  <c r="K165" i="9"/>
  <c r="K121" i="5"/>
  <c r="J121" i="5"/>
  <c r="J165" i="5" s="1"/>
  <c r="Z120" i="5"/>
  <c r="K164" i="5"/>
  <c r="E123" i="5"/>
  <c r="E167" i="5" s="1"/>
  <c r="G122" i="5"/>
  <c r="G166" i="5" s="1"/>
  <c r="G165" i="9" l="1"/>
  <c r="J167" i="9"/>
  <c r="Q125" i="9"/>
  <c r="AA122" i="9"/>
  <c r="K166" i="9"/>
  <c r="K145" i="9"/>
  <c r="K122" i="5"/>
  <c r="J122" i="5"/>
  <c r="J166" i="5" s="1"/>
  <c r="Z121" i="5"/>
  <c r="K165" i="5"/>
  <c r="G123" i="5"/>
  <c r="G167" i="5" s="1"/>
  <c r="AA123" i="9" l="1"/>
  <c r="AB123" i="9" s="1"/>
  <c r="K167" i="9"/>
  <c r="G166" i="9"/>
  <c r="Z122" i="5"/>
  <c r="K166" i="5"/>
  <c r="K123" i="5"/>
  <c r="J123" i="5"/>
  <c r="Z123" i="5" l="1"/>
  <c r="AB123" i="5" s="1"/>
  <c r="K167" i="5"/>
  <c r="J167" i="5"/>
  <c r="Q103" i="5"/>
  <c r="G167" i="9" l="1"/>
</calcChain>
</file>

<file path=xl/comments1.xml><?xml version="1.0" encoding="utf-8"?>
<comments xmlns="http://schemas.openxmlformats.org/spreadsheetml/2006/main">
  <authors>
    <author>Bruno Merven</author>
  </authors>
  <commentList>
    <comment ref="L101" authorId="0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Lump sum appears each time a new plant/transmission line comes online. Inga is not counted as an investment but as an import cost.</t>
        </r>
      </text>
    </comment>
  </commentList>
</comments>
</file>

<file path=xl/comments2.xml><?xml version="1.0" encoding="utf-8"?>
<comments xmlns="http://schemas.openxmlformats.org/spreadsheetml/2006/main">
  <authors>
    <author>Bruno Merven</author>
  </authors>
  <commentList>
    <comment ref="L101" authorId="0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Lump sum appears each time a new plant/transmission line comes online. Inga is not counted as an investment but as an import cost.</t>
        </r>
      </text>
    </comment>
  </commentList>
</comments>
</file>

<file path=xl/comments3.xml><?xml version="1.0" encoding="utf-8"?>
<comments xmlns="http://schemas.openxmlformats.org/spreadsheetml/2006/main">
  <authors>
    <author>Bruno Merven</author>
  </authors>
  <commentList>
    <comment ref="L101" authorId="0">
      <text>
        <r>
          <rPr>
            <b/>
            <sz val="8"/>
            <color indexed="81"/>
            <rFont val="Tahoma"/>
            <family val="2"/>
          </rPr>
          <t>Bruno Merven:</t>
        </r>
        <r>
          <rPr>
            <sz val="8"/>
            <color indexed="81"/>
            <rFont val="Tahoma"/>
            <family val="2"/>
          </rPr>
          <t xml:space="preserve">
Lump sum appears each time a new plant/transmission line comes online. Inga is not counted as an investment but as an import cost.</t>
        </r>
      </text>
    </comment>
  </commentList>
</comments>
</file>

<file path=xl/sharedStrings.xml><?xml version="1.0" encoding="utf-8"?>
<sst xmlns="http://schemas.openxmlformats.org/spreadsheetml/2006/main" count="163" uniqueCount="51">
  <si>
    <t>Scenario Comparisons</t>
  </si>
  <si>
    <t>Regrouped</t>
  </si>
  <si>
    <t>Hydro</t>
  </si>
  <si>
    <t>Wind</t>
  </si>
  <si>
    <t>Solar</t>
  </si>
  <si>
    <t>Biomass</t>
  </si>
  <si>
    <t>Electricity Production (TWh)</t>
  </si>
  <si>
    <t>New Investment (GW)</t>
  </si>
  <si>
    <t>Costs</t>
  </si>
  <si>
    <t>Average Generation cost ($/MWh)</t>
  </si>
  <si>
    <t>Difference</t>
  </si>
  <si>
    <t>Reference</t>
  </si>
  <si>
    <t>Net Imports</t>
  </si>
  <si>
    <t>Fossil</t>
  </si>
  <si>
    <t xml:space="preserve">Fossil </t>
  </si>
  <si>
    <t>Generation Mix by Country (TWh)</t>
  </si>
  <si>
    <t>Renewable</t>
  </si>
  <si>
    <t>$billion</t>
  </si>
  <si>
    <t>$/MWh</t>
  </si>
  <si>
    <t xml:space="preserve">Total discounted costs </t>
  </si>
  <si>
    <t xml:space="preserve">Cumulative Investment </t>
  </si>
  <si>
    <t xml:space="preserve"> Fuel Costs </t>
  </si>
  <si>
    <t xml:space="preserve"> Net Import Costs (Cameroon/DRC) </t>
  </si>
  <si>
    <t xml:space="preserve"> Annualized Costs </t>
  </si>
  <si>
    <t xml:space="preserve"> Annualized Investment: Generation </t>
  </si>
  <si>
    <t xml:space="preserve"> Lump-Sum Investment </t>
  </si>
  <si>
    <t xml:space="preserve"> Ann. Inv.: Cross-Border Transmission </t>
  </si>
  <si>
    <t>No Tech Learning, without(0) and with(0b) fuel price escalation, without(0) Inga and with(0b) Inga</t>
  </si>
  <si>
    <t>0Reference, 2015</t>
  </si>
  <si>
    <t>0Reference, 2030</t>
  </si>
  <si>
    <t>0Reference, 2050</t>
  </si>
  <si>
    <t>0Reference vs 1RE</t>
  </si>
  <si>
    <t>1Renewable, 2015</t>
  </si>
  <si>
    <t>1Renewable, 2030</t>
  </si>
  <si>
    <t>1Renewable, 2050</t>
  </si>
  <si>
    <t>…</t>
  </si>
  <si>
    <t>1bRenewable, 2015</t>
  </si>
  <si>
    <t>1bRenewable, 2030</t>
  </si>
  <si>
    <t>1bRenewable, 2050</t>
  </si>
  <si>
    <t>Annualized Domestic TnD Inv.costs</t>
  </si>
  <si>
    <t>CO2 finance</t>
  </si>
  <si>
    <t>CO2 with finance</t>
  </si>
  <si>
    <t>CO2 withtou finance</t>
  </si>
  <si>
    <t>CO2 price</t>
  </si>
  <si>
    <t>Mt</t>
  </si>
  <si>
    <t>$/ton</t>
  </si>
  <si>
    <t xml:space="preserve"> O&amp;M Costs</t>
  </si>
  <si>
    <t>RE no Inga</t>
  </si>
  <si>
    <t>RE limited trade</t>
  </si>
  <si>
    <t>RE</t>
  </si>
  <si>
    <t>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</si>
</sst>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22">
    <xf numFmtId="0" fontId="0" fillId="0" borderId="0" xfId="0"/>
    <xf numFmtId="3" fontId="0" fillId="0" borderId="0" xfId="0" applyNumberFormat="1"/>
    <xf numFmtId="0" fontId="2" fillId="0" borderId="1" xfId="3"/>
    <xf numFmtId="0" fontId="4" fillId="0" borderId="0" xfId="0" applyFont="1"/>
    <xf numFmtId="0" fontId="3" fillId="0" borderId="2" xfId="4"/>
    <xf numFmtId="0" fontId="0" fillId="0" borderId="0" xfId="0" applyAlignment="1">
      <alignment horizontal="right"/>
    </xf>
    <xf numFmtId="164" fontId="0" fillId="0" borderId="0" xfId="0" applyNumberFormat="1"/>
    <xf numFmtId="43" fontId="0" fillId="0" borderId="0" xfId="1" applyFont="1"/>
    <xf numFmtId="165" fontId="0" fillId="0" borderId="0" xfId="1" applyNumberFormat="1" applyFont="1"/>
    <xf numFmtId="165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9" fontId="0" fillId="0" borderId="0" xfId="2" applyFont="1"/>
    <xf numFmtId="9" fontId="0" fillId="0" borderId="0" xfId="0" applyNumberFormat="1"/>
    <xf numFmtId="0" fontId="4" fillId="0" borderId="0" xfId="0" applyFont="1" applyAlignment="1">
      <alignment wrapText="1"/>
    </xf>
    <xf numFmtId="2" fontId="4" fillId="0" borderId="0" xfId="0" applyNumberFormat="1" applyFont="1"/>
    <xf numFmtId="9" fontId="4" fillId="0" borderId="0" xfId="0" applyNumberFormat="1" applyFont="1"/>
    <xf numFmtId="166" fontId="0" fillId="0" borderId="0" xfId="2" applyNumberFormat="1" applyFont="1"/>
    <xf numFmtId="1" fontId="4" fillId="0" borderId="0" xfId="0" applyNumberFormat="1" applyFont="1"/>
    <xf numFmtId="10" fontId="0" fillId="0" borderId="0" xfId="2" applyNumberFormat="1" applyFont="1"/>
    <xf numFmtId="167" fontId="0" fillId="0" borderId="0" xfId="2" applyNumberFormat="1" applyFont="1"/>
  </cellXfs>
  <cellStyles count="5">
    <cellStyle name="Comma" xfId="1" builtinId="3"/>
    <cellStyle name="Heading 1" xfId="3" builtinId="16"/>
    <cellStyle name="Heading 2" xfId="4" builtinId="17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CC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Overview!$T$5</c:f>
              <c:strCache>
                <c:ptCount val="1"/>
                <c:pt idx="0">
                  <c:v>Fossil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Overview!$C$6:$C$12</c:f>
              <c:strCache>
                <c:ptCount val="7"/>
                <c:pt idx="0">
                  <c:v>2010</c:v>
                </c:pt>
                <c:pt idx="1">
                  <c:v>0Reference, 2015</c:v>
                </c:pt>
                <c:pt idx="2">
                  <c:v>1Renewable, 2015</c:v>
                </c:pt>
                <c:pt idx="3">
                  <c:v>0Reference, 2030</c:v>
                </c:pt>
                <c:pt idx="4">
                  <c:v>1Renewable, 2030</c:v>
                </c:pt>
                <c:pt idx="5">
                  <c:v>0Reference, 2050</c:v>
                </c:pt>
                <c:pt idx="6">
                  <c:v>1Renewable, 2050</c:v>
                </c:pt>
              </c:strCache>
            </c:strRef>
          </c:cat>
          <c:val>
            <c:numRef>
              <c:f>Overview!$T$6:$T$12</c:f>
              <c:numCache>
                <c:formatCode>#,##0</c:formatCode>
                <c:ptCount val="7"/>
                <c:pt idx="0">
                  <c:v>37.849069199999995</c:v>
                </c:pt>
                <c:pt idx="1">
                  <c:v>91.867083600000001</c:v>
                </c:pt>
                <c:pt idx="2">
                  <c:v>89.506964400000001</c:v>
                </c:pt>
                <c:pt idx="3">
                  <c:v>154.03181039999998</c:v>
                </c:pt>
                <c:pt idx="4">
                  <c:v>105.00112679999998</c:v>
                </c:pt>
                <c:pt idx="5">
                  <c:v>470.78587679999998</c:v>
                </c:pt>
                <c:pt idx="6">
                  <c:v>105.12525600000002</c:v>
                </c:pt>
              </c:numCache>
            </c:numRef>
          </c:val>
        </c:ser>
        <c:ser>
          <c:idx val="1"/>
          <c:order val="1"/>
          <c:tx>
            <c:strRef>
              <c:f>Overview!$U$5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Overview!$C$6:$C$12</c:f>
              <c:strCache>
                <c:ptCount val="7"/>
                <c:pt idx="0">
                  <c:v>2010</c:v>
                </c:pt>
                <c:pt idx="1">
                  <c:v>0Reference, 2015</c:v>
                </c:pt>
                <c:pt idx="2">
                  <c:v>1Renewable, 2015</c:v>
                </c:pt>
                <c:pt idx="3">
                  <c:v>0Reference, 2030</c:v>
                </c:pt>
                <c:pt idx="4">
                  <c:v>1Renewable, 2030</c:v>
                </c:pt>
                <c:pt idx="5">
                  <c:v>0Reference, 2050</c:v>
                </c:pt>
                <c:pt idx="6">
                  <c:v>1Renewable, 2050</c:v>
                </c:pt>
              </c:strCache>
            </c:strRef>
          </c:cat>
          <c:val>
            <c:numRef>
              <c:f>Overview!$U$6:$U$12</c:f>
              <c:numCache>
                <c:formatCode>#,##0</c:formatCode>
                <c:ptCount val="7"/>
                <c:pt idx="0">
                  <c:v>10.406529599999997</c:v>
                </c:pt>
                <c:pt idx="1">
                  <c:v>12.9767136</c:v>
                </c:pt>
                <c:pt idx="2">
                  <c:v>13.1428908</c:v>
                </c:pt>
                <c:pt idx="3">
                  <c:v>82.164858000000009</c:v>
                </c:pt>
                <c:pt idx="4">
                  <c:v>82.478904</c:v>
                </c:pt>
                <c:pt idx="5">
                  <c:v>90.951663600000003</c:v>
                </c:pt>
                <c:pt idx="6">
                  <c:v>91.637396400000029</c:v>
                </c:pt>
              </c:numCache>
            </c:numRef>
          </c:val>
        </c:ser>
        <c:ser>
          <c:idx val="2"/>
          <c:order val="2"/>
          <c:tx>
            <c:strRef>
              <c:f>Overview!$V$5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Overview!$C$6:$C$12</c:f>
              <c:strCache>
                <c:ptCount val="7"/>
                <c:pt idx="0">
                  <c:v>2010</c:v>
                </c:pt>
                <c:pt idx="1">
                  <c:v>0Reference, 2015</c:v>
                </c:pt>
                <c:pt idx="2">
                  <c:v>1Renewable, 2015</c:v>
                </c:pt>
                <c:pt idx="3">
                  <c:v>0Reference, 2030</c:v>
                </c:pt>
                <c:pt idx="4">
                  <c:v>1Renewable, 2030</c:v>
                </c:pt>
                <c:pt idx="5">
                  <c:v>0Reference, 2050</c:v>
                </c:pt>
                <c:pt idx="6">
                  <c:v>1Renewable, 2050</c:v>
                </c:pt>
              </c:strCache>
            </c:strRef>
          </c:cat>
          <c:val>
            <c:numRef>
              <c:f>Overview!$V$6:$V$12</c:f>
              <c:numCache>
                <c:formatCode>#,##0</c:formatCode>
                <c:ptCount val="7"/>
                <c:pt idx="0">
                  <c:v>0</c:v>
                </c:pt>
                <c:pt idx="1">
                  <c:v>1.3271399999999998</c:v>
                </c:pt>
                <c:pt idx="2">
                  <c:v>2.4393096000000001</c:v>
                </c:pt>
                <c:pt idx="3">
                  <c:v>1.3271399999999998</c:v>
                </c:pt>
                <c:pt idx="4">
                  <c:v>3.5462232</c:v>
                </c:pt>
                <c:pt idx="5">
                  <c:v>7.5336E-2</c:v>
                </c:pt>
                <c:pt idx="6">
                  <c:v>6.9047196</c:v>
                </c:pt>
              </c:numCache>
            </c:numRef>
          </c:val>
        </c:ser>
        <c:ser>
          <c:idx val="3"/>
          <c:order val="3"/>
          <c:tx>
            <c:strRef>
              <c:f>Overview!$W$5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Overview!$C$6:$C$12</c:f>
              <c:strCache>
                <c:ptCount val="7"/>
                <c:pt idx="0">
                  <c:v>2010</c:v>
                </c:pt>
                <c:pt idx="1">
                  <c:v>0Reference, 2015</c:v>
                </c:pt>
                <c:pt idx="2">
                  <c:v>1Renewable, 2015</c:v>
                </c:pt>
                <c:pt idx="3">
                  <c:v>0Reference, 2030</c:v>
                </c:pt>
                <c:pt idx="4">
                  <c:v>1Renewable, 2030</c:v>
                </c:pt>
                <c:pt idx="5">
                  <c:v>0Reference, 2050</c:v>
                </c:pt>
                <c:pt idx="6">
                  <c:v>1Renewable, 2050</c:v>
                </c:pt>
              </c:strCache>
            </c:strRef>
          </c:cat>
          <c:val>
            <c:numRef>
              <c:f>Overview!$W$6:$W$12</c:f>
              <c:numCache>
                <c:formatCode>#,##0</c:formatCode>
                <c:ptCount val="7"/>
                <c:pt idx="0">
                  <c:v>0</c:v>
                </c:pt>
                <c:pt idx="1">
                  <c:v>0.13972200000000001</c:v>
                </c:pt>
                <c:pt idx="2">
                  <c:v>0.72567839999999995</c:v>
                </c:pt>
                <c:pt idx="3">
                  <c:v>0.13972200000000001</c:v>
                </c:pt>
                <c:pt idx="4">
                  <c:v>14.1026364</c:v>
                </c:pt>
                <c:pt idx="5">
                  <c:v>0</c:v>
                </c:pt>
                <c:pt idx="6">
                  <c:v>271.91302799999994</c:v>
                </c:pt>
              </c:numCache>
            </c:numRef>
          </c:val>
        </c:ser>
        <c:ser>
          <c:idx val="4"/>
          <c:order val="4"/>
          <c:tx>
            <c:strRef>
              <c:f>Overview!$X$5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Overview!$C$6:$C$12</c:f>
              <c:strCache>
                <c:ptCount val="7"/>
                <c:pt idx="0">
                  <c:v>2010</c:v>
                </c:pt>
                <c:pt idx="1">
                  <c:v>0Reference, 2015</c:v>
                </c:pt>
                <c:pt idx="2">
                  <c:v>1Renewable, 2015</c:v>
                </c:pt>
                <c:pt idx="3">
                  <c:v>0Reference, 2030</c:v>
                </c:pt>
                <c:pt idx="4">
                  <c:v>1Renewable, 2030</c:v>
                </c:pt>
                <c:pt idx="5">
                  <c:v>0Reference, 2050</c:v>
                </c:pt>
                <c:pt idx="6">
                  <c:v>1Renewable, 2050</c:v>
                </c:pt>
              </c:strCache>
            </c:strRef>
          </c:cat>
          <c:val>
            <c:numRef>
              <c:f>Overview!$X$6:$X$12</c:f>
              <c:numCache>
                <c:formatCode>#,##0</c:formatCode>
                <c:ptCount val="7"/>
                <c:pt idx="0">
                  <c:v>0</c:v>
                </c:pt>
                <c:pt idx="1">
                  <c:v>1.3835544000000002</c:v>
                </c:pt>
                <c:pt idx="2">
                  <c:v>1.8748152000000002</c:v>
                </c:pt>
                <c:pt idx="3">
                  <c:v>10.932917999999999</c:v>
                </c:pt>
                <c:pt idx="4">
                  <c:v>11.760562799999999</c:v>
                </c:pt>
                <c:pt idx="5">
                  <c:v>40.2769908</c:v>
                </c:pt>
                <c:pt idx="6">
                  <c:v>50.1827112</c:v>
                </c:pt>
              </c:numCache>
            </c:numRef>
          </c:val>
        </c:ser>
        <c:ser>
          <c:idx val="5"/>
          <c:order val="5"/>
          <c:tx>
            <c:strRef>
              <c:f>Overview!$Y$5</c:f>
              <c:strCache>
                <c:ptCount val="1"/>
                <c:pt idx="0">
                  <c:v>Net Imports</c:v>
                </c:pt>
              </c:strCache>
            </c:strRef>
          </c:tx>
          <c:invertIfNegative val="0"/>
          <c:cat>
            <c:strRef>
              <c:f>Overview!$C$6:$C$12</c:f>
              <c:strCache>
                <c:ptCount val="7"/>
                <c:pt idx="0">
                  <c:v>2010</c:v>
                </c:pt>
                <c:pt idx="1">
                  <c:v>0Reference, 2015</c:v>
                </c:pt>
                <c:pt idx="2">
                  <c:v>1Renewable, 2015</c:v>
                </c:pt>
                <c:pt idx="3">
                  <c:v>0Reference, 2030</c:v>
                </c:pt>
                <c:pt idx="4">
                  <c:v>1Renewable, 2030</c:v>
                </c:pt>
                <c:pt idx="5">
                  <c:v>0Reference, 2050</c:v>
                </c:pt>
                <c:pt idx="6">
                  <c:v>1Renewable, 2050</c:v>
                </c:pt>
              </c:strCache>
            </c:strRef>
          </c:cat>
          <c:val>
            <c:numRef>
              <c:f>Overview!$Y$6:$Y$12</c:f>
              <c:numCache>
                <c:formatCode>#,##0</c:formatCode>
                <c:ptCount val="7"/>
                <c:pt idx="0">
                  <c:v>0</c:v>
                </c:pt>
                <c:pt idx="1">
                  <c:v>-0.31527239999999984</c:v>
                </c:pt>
                <c:pt idx="2">
                  <c:v>0</c:v>
                </c:pt>
                <c:pt idx="3">
                  <c:v>-0.90569639999999341</c:v>
                </c:pt>
                <c:pt idx="4">
                  <c:v>30.474813599999994</c:v>
                </c:pt>
                <c:pt idx="5">
                  <c:v>-1.3315199999999967</c:v>
                </c:pt>
                <c:pt idx="6">
                  <c:v>50.381913599999983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725120"/>
        <c:axId val="146731008"/>
      </c:barChart>
      <c:catAx>
        <c:axId val="1467251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46731008"/>
        <c:crosses val="autoZero"/>
        <c:auto val="1"/>
        <c:lblAlgn val="ctr"/>
        <c:lblOffset val="100"/>
        <c:noMultiLvlLbl val="0"/>
      </c:catAx>
      <c:valAx>
        <c:axId val="1467310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Elc Production (TWh)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46725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REwInga!$C$101</c:f>
              <c:strCache>
                <c:ptCount val="1"/>
                <c:pt idx="0">
                  <c:v> Annualized Investment: Generation </c:v>
                </c:pt>
              </c:strCache>
            </c:strRef>
          </c:tx>
          <c:invertIfNegative val="0"/>
          <c:cat>
            <c:strRef>
              <c:f>REwInga!$A$149:$B$167</c:f>
              <c:strCach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strCache>
            </c:strRef>
          </c:cat>
          <c:val>
            <c:numRef>
              <c:f>REwInga!$C$149:$C$167</c:f>
              <c:numCache>
                <c:formatCode>0.00</c:formatCode>
                <c:ptCount val="19"/>
                <c:pt idx="0">
                  <c:v>-5.8802033258043007E-4</c:v>
                </c:pt>
                <c:pt idx="1">
                  <c:v>3.2354053369465507E-3</c:v>
                </c:pt>
                <c:pt idx="2">
                  <c:v>2.3861192612795401E-2</c:v>
                </c:pt>
                <c:pt idx="3">
                  <c:v>0.14129062835315453</c:v>
                </c:pt>
                <c:pt idx="4">
                  <c:v>0.22583563932911543</c:v>
                </c:pt>
                <c:pt idx="5">
                  <c:v>0.16576953280106554</c:v>
                </c:pt>
                <c:pt idx="6">
                  <c:v>0.22357577553076835</c:v>
                </c:pt>
                <c:pt idx="7">
                  <c:v>0.21288304431687788</c:v>
                </c:pt>
                <c:pt idx="8">
                  <c:v>0.26406128598597434</c:v>
                </c:pt>
                <c:pt idx="9">
                  <c:v>0.27124972815067316</c:v>
                </c:pt>
                <c:pt idx="10">
                  <c:v>0.3337496276587828</c:v>
                </c:pt>
                <c:pt idx="11">
                  <c:v>0.34062269726946059</c:v>
                </c:pt>
                <c:pt idx="12">
                  <c:v>0.41501081720733968</c:v>
                </c:pt>
                <c:pt idx="13">
                  <c:v>0.27617094093814476</c:v>
                </c:pt>
                <c:pt idx="14">
                  <c:v>0.28175834253467613</c:v>
                </c:pt>
                <c:pt idx="15">
                  <c:v>0.20386234956484728</c:v>
                </c:pt>
                <c:pt idx="16">
                  <c:v>0.11587825053026002</c:v>
                </c:pt>
                <c:pt idx="17">
                  <c:v>9.9252206844839819E-2</c:v>
                </c:pt>
                <c:pt idx="18">
                  <c:v>0.31681062479067457</c:v>
                </c:pt>
              </c:numCache>
            </c:numRef>
          </c:val>
        </c:ser>
        <c:ser>
          <c:idx val="1"/>
          <c:order val="1"/>
          <c:tx>
            <c:strRef>
              <c:f>REwInga!$D$101</c:f>
              <c:strCache>
                <c:ptCount val="1"/>
                <c:pt idx="0">
                  <c:v>Annualized Domestic TnD Inv.costs</c:v>
                </c:pt>
              </c:strCache>
            </c:strRef>
          </c:tx>
          <c:invertIfNegative val="0"/>
          <c:cat>
            <c:strRef>
              <c:f>REwInga!$A$149:$B$167</c:f>
              <c:strCach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strCache>
            </c:strRef>
          </c:cat>
          <c:val>
            <c:numRef>
              <c:f>REwInga!$D$149:$D$167</c:f>
              <c:numCache>
                <c:formatCode>0.00</c:formatCode>
                <c:ptCount val="19"/>
                <c:pt idx="0">
                  <c:v>2.1310522080000283E-3</c:v>
                </c:pt>
                <c:pt idx="1">
                  <c:v>2.4579824159998154E-3</c:v>
                </c:pt>
                <c:pt idx="2">
                  <c:v>6.0985954919994256E-3</c:v>
                </c:pt>
                <c:pt idx="3">
                  <c:v>6.1276134299999008E-3</c:v>
                </c:pt>
                <c:pt idx="4">
                  <c:v>5.3589624119996238E-3</c:v>
                </c:pt>
                <c:pt idx="5">
                  <c:v>4.9760685059998533E-3</c:v>
                </c:pt>
                <c:pt idx="6">
                  <c:v>-5.572437917999995E-3</c:v>
                </c:pt>
                <c:pt idx="7">
                  <c:v>8.5678708619996158E-3</c:v>
                </c:pt>
                <c:pt idx="8">
                  <c:v>1.1793193799958246E-4</c:v>
                </c:pt>
                <c:pt idx="9">
                  <c:v>3.3080637660001244E-3</c:v>
                </c:pt>
                <c:pt idx="10">
                  <c:v>-1.2481475760002247E-3</c:v>
                </c:pt>
                <c:pt idx="11">
                  <c:v>3.6688522499999987E-2</c:v>
                </c:pt>
                <c:pt idx="12">
                  <c:v>9.8498421119999957E-2</c:v>
                </c:pt>
                <c:pt idx="13">
                  <c:v>0.17271148022399974</c:v>
                </c:pt>
                <c:pt idx="14">
                  <c:v>0.22607346654600047</c:v>
                </c:pt>
                <c:pt idx="15">
                  <c:v>0.26161056019199869</c:v>
                </c:pt>
                <c:pt idx="16">
                  <c:v>0.29890093586400202</c:v>
                </c:pt>
                <c:pt idx="17">
                  <c:v>0.33537178419000035</c:v>
                </c:pt>
                <c:pt idx="18">
                  <c:v>0.28386724242600181</c:v>
                </c:pt>
              </c:numCache>
            </c:numRef>
          </c:val>
        </c:ser>
        <c:ser>
          <c:idx val="2"/>
          <c:order val="2"/>
          <c:tx>
            <c:strRef>
              <c:f>REwInga!$E$101</c:f>
              <c:strCache>
                <c:ptCount val="1"/>
                <c:pt idx="0">
                  <c:v> Ann. Inv.: Cross-Border Transmission </c:v>
                </c:pt>
              </c:strCache>
            </c:strRef>
          </c:tx>
          <c:invertIfNegative val="0"/>
          <c:cat>
            <c:strRef>
              <c:f>REwInga!$A$149:$B$167</c:f>
              <c:strCach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strCache>
            </c:strRef>
          </c:cat>
          <c:val>
            <c:numRef>
              <c:f>REwInga!$E$149:$E$167</c:f>
              <c:numCache>
                <c:formatCode>0.00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-4.9145924807927899E-4</c:v>
                </c:pt>
                <c:pt idx="5">
                  <c:v>-4.9145924807930674E-4</c:v>
                </c:pt>
                <c:pt idx="6">
                  <c:v>-4.9145924807930674E-4</c:v>
                </c:pt>
                <c:pt idx="7">
                  <c:v>-4.9145924807930674E-4</c:v>
                </c:pt>
                <c:pt idx="8">
                  <c:v>-4.9145924807930674E-4</c:v>
                </c:pt>
                <c:pt idx="9">
                  <c:v>-4.9145924807930674E-4</c:v>
                </c:pt>
                <c:pt idx="10">
                  <c:v>-4.9145924807930674E-4</c:v>
                </c:pt>
                <c:pt idx="11">
                  <c:v>-4.9145924807930674E-4</c:v>
                </c:pt>
                <c:pt idx="12">
                  <c:v>-4.9145924807930674E-4</c:v>
                </c:pt>
                <c:pt idx="13">
                  <c:v>4.1570483935481656E-2</c:v>
                </c:pt>
                <c:pt idx="14">
                  <c:v>9.1896461079748831E-2</c:v>
                </c:pt>
                <c:pt idx="15">
                  <c:v>0.13279027164753932</c:v>
                </c:pt>
                <c:pt idx="16">
                  <c:v>0.17368408221532977</c:v>
                </c:pt>
                <c:pt idx="17">
                  <c:v>0.21457789278312017</c:v>
                </c:pt>
                <c:pt idx="18">
                  <c:v>0.26523303759541061</c:v>
                </c:pt>
              </c:numCache>
            </c:numRef>
          </c:val>
        </c:ser>
        <c:ser>
          <c:idx val="3"/>
          <c:order val="3"/>
          <c:tx>
            <c:strRef>
              <c:f>REwInga!$F$101</c:f>
              <c:strCache>
                <c:ptCount val="1"/>
                <c:pt idx="0">
                  <c:v> Fuel Costs </c:v>
                </c:pt>
              </c:strCache>
            </c:strRef>
          </c:tx>
          <c:invertIfNegative val="0"/>
          <c:cat>
            <c:strRef>
              <c:f>REwInga!$A$149:$B$167</c:f>
              <c:strCach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strCache>
            </c:strRef>
          </c:cat>
          <c:val>
            <c:numRef>
              <c:f>REwInga!$F$149:$F$167</c:f>
              <c:numCache>
                <c:formatCode>0.00</c:formatCode>
                <c:ptCount val="19"/>
                <c:pt idx="0">
                  <c:v>0.21554131799999787</c:v>
                </c:pt>
                <c:pt idx="1">
                  <c:v>0.31621735799999762</c:v>
                </c:pt>
                <c:pt idx="2">
                  <c:v>0.3810966799999953</c:v>
                </c:pt>
                <c:pt idx="3">
                  <c:v>0.30016992999999736</c:v>
                </c:pt>
                <c:pt idx="4">
                  <c:v>0.29829968399999984</c:v>
                </c:pt>
                <c:pt idx="5">
                  <c:v>0.4130095099999993</c:v>
                </c:pt>
                <c:pt idx="6">
                  <c:v>0.41599758000000175</c:v>
                </c:pt>
                <c:pt idx="7">
                  <c:v>0.52342487999999943</c:v>
                </c:pt>
                <c:pt idx="8">
                  <c:v>0.56923153999999965</c:v>
                </c:pt>
                <c:pt idx="9">
                  <c:v>0.70647489999999991</c:v>
                </c:pt>
                <c:pt idx="10">
                  <c:v>0.7651099799999983</c:v>
                </c:pt>
                <c:pt idx="11">
                  <c:v>0.80496041999999868</c:v>
                </c:pt>
                <c:pt idx="12">
                  <c:v>0.75607997999999732</c:v>
                </c:pt>
                <c:pt idx="13">
                  <c:v>0.48340488000000015</c:v>
                </c:pt>
                <c:pt idx="14">
                  <c:v>4.4212409999998314E-2</c:v>
                </c:pt>
                <c:pt idx="15">
                  <c:v>-0.22747327000000084</c:v>
                </c:pt>
                <c:pt idx="16">
                  <c:v>-0.48232925000000115</c:v>
                </c:pt>
                <c:pt idx="17">
                  <c:v>-0.82222366999999963</c:v>
                </c:pt>
                <c:pt idx="18">
                  <c:v>-1.3794450406000021</c:v>
                </c:pt>
              </c:numCache>
            </c:numRef>
          </c:val>
        </c:ser>
        <c:ser>
          <c:idx val="4"/>
          <c:order val="4"/>
          <c:tx>
            <c:strRef>
              <c:f>REwInga!$G$101</c:f>
              <c:strCache>
                <c:ptCount val="1"/>
                <c:pt idx="0">
                  <c:v> Net Import Costs (Cameroon/DRC) </c:v>
                </c:pt>
              </c:strCache>
            </c:strRef>
          </c:tx>
          <c:invertIfNegative val="0"/>
          <c:cat>
            <c:strRef>
              <c:f>REwInga!$A$149:$B$167</c:f>
              <c:strCach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strCache>
            </c:strRef>
          </c:cat>
          <c:val>
            <c:numRef>
              <c:f>REwInga!$G$149:$G$167</c:f>
              <c:numCache>
                <c:formatCode>0.00</c:formatCode>
                <c:ptCount val="19"/>
                <c:pt idx="0">
                  <c:v>5.4569682106375695E-15</c:v>
                </c:pt>
                <c:pt idx="1">
                  <c:v>1.8189894035458565E-15</c:v>
                </c:pt>
                <c:pt idx="2">
                  <c:v>1.8189894035458565E-15</c:v>
                </c:pt>
                <c:pt idx="3">
                  <c:v>3.637978807091713E-15</c:v>
                </c:pt>
                <c:pt idx="4">
                  <c:v>1.8189894035458565E-15</c:v>
                </c:pt>
                <c:pt idx="5">
                  <c:v>-3.637978807091713E-15</c:v>
                </c:pt>
                <c:pt idx="6">
                  <c:v>3.637978807091713E-15</c:v>
                </c:pt>
                <c:pt idx="7">
                  <c:v>7.2759576141834261E-15</c:v>
                </c:pt>
                <c:pt idx="8">
                  <c:v>-3.637978807091713E-15</c:v>
                </c:pt>
                <c:pt idx="9">
                  <c:v>-7.2759576141834261E-15</c:v>
                </c:pt>
                <c:pt idx="10">
                  <c:v>0</c:v>
                </c:pt>
                <c:pt idx="11">
                  <c:v>-3.637978807091713E-15</c:v>
                </c:pt>
                <c:pt idx="12">
                  <c:v>3.637978807091713E-15</c:v>
                </c:pt>
                <c:pt idx="13">
                  <c:v>0.2785680000000102</c:v>
                </c:pt>
                <c:pt idx="14">
                  <c:v>0.55713599999999863</c:v>
                </c:pt>
                <c:pt idx="15">
                  <c:v>0.83570399999999789</c:v>
                </c:pt>
                <c:pt idx="16">
                  <c:v>1.1142719999999935</c:v>
                </c:pt>
                <c:pt idx="17">
                  <c:v>1.3928400000000001</c:v>
                </c:pt>
                <c:pt idx="18">
                  <c:v>1.6714079999999885</c:v>
                </c:pt>
              </c:numCache>
            </c:numRef>
          </c:val>
        </c:ser>
        <c:ser>
          <c:idx val="5"/>
          <c:order val="5"/>
          <c:tx>
            <c:strRef>
              <c:f>REwInga!$H$101</c:f>
              <c:strCache>
                <c:ptCount val="1"/>
                <c:pt idx="0">
                  <c:v> O&amp;M Costs</c:v>
                </c:pt>
              </c:strCache>
            </c:strRef>
          </c:tx>
          <c:invertIfNegative val="0"/>
          <c:cat>
            <c:strRef>
              <c:f>REwInga!$A$149:$B$167</c:f>
              <c:strCach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strCache>
            </c:strRef>
          </c:cat>
          <c:val>
            <c:numRef>
              <c:f>REwInga!$H$149:$H$167</c:f>
              <c:numCache>
                <c:formatCode>0.00</c:formatCode>
                <c:ptCount val="19"/>
                <c:pt idx="0">
                  <c:v>-2.8121965200011978E-4</c:v>
                </c:pt>
                <c:pt idx="1">
                  <c:v>-7.5798428671353113E-3</c:v>
                </c:pt>
                <c:pt idx="2">
                  <c:v>3.4229927835348617E-3</c:v>
                </c:pt>
                <c:pt idx="3">
                  <c:v>3.0244375528650669E-2</c:v>
                </c:pt>
                <c:pt idx="4">
                  <c:v>6.76949364183419E-2</c:v>
                </c:pt>
                <c:pt idx="5">
                  <c:v>4.0760674094829419E-2</c:v>
                </c:pt>
                <c:pt idx="6">
                  <c:v>6.1235921336662225E-2</c:v>
                </c:pt>
                <c:pt idx="7">
                  <c:v>5.9067729428885496E-2</c:v>
                </c:pt>
                <c:pt idx="8">
                  <c:v>7.6862967069334376E-2</c:v>
                </c:pt>
                <c:pt idx="9">
                  <c:v>8.1785373688383789E-2</c:v>
                </c:pt>
                <c:pt idx="10">
                  <c:v>8.9725385689612969E-2</c:v>
                </c:pt>
                <c:pt idx="11">
                  <c:v>0.1047457935354279</c:v>
                </c:pt>
                <c:pt idx="12">
                  <c:v>0.15016419071452924</c:v>
                </c:pt>
                <c:pt idx="13">
                  <c:v>0.12706408156388749</c:v>
                </c:pt>
                <c:pt idx="14">
                  <c:v>0.13864677412126825</c:v>
                </c:pt>
                <c:pt idx="15">
                  <c:v>0.13320986022638981</c:v>
                </c:pt>
                <c:pt idx="16">
                  <c:v>0.13297334677509043</c:v>
                </c:pt>
                <c:pt idx="17">
                  <c:v>0.14960606182586744</c:v>
                </c:pt>
                <c:pt idx="18">
                  <c:v>0.15757648158575144</c:v>
                </c:pt>
              </c:numCache>
            </c:numRef>
          </c:val>
        </c:ser>
        <c:ser>
          <c:idx val="6"/>
          <c:order val="6"/>
          <c:tx>
            <c:strRef>
              <c:f>REwInga!$I$101</c:f>
              <c:strCache>
                <c:ptCount val="1"/>
                <c:pt idx="0">
                  <c:v>CO2 finance</c:v>
                </c:pt>
              </c:strCache>
            </c:strRef>
          </c:tx>
          <c:invertIfNegative val="0"/>
          <c:cat>
            <c:strRef>
              <c:f>REwInga!$A$149:$B$167</c:f>
              <c:strCach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strCache>
            </c:strRef>
          </c:cat>
          <c:val>
            <c:numRef>
              <c:f>REwInga!$I$149:$I$167</c:f>
              <c:numCache>
                <c:formatCode>0.00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1.091129856550266E-3</c:v>
                </c:pt>
                <c:pt idx="3">
                  <c:v>-1.2016280254971631E-3</c:v>
                </c:pt>
                <c:pt idx="4">
                  <c:v>-4.7476392579141203E-3</c:v>
                </c:pt>
                <c:pt idx="5">
                  <c:v>-7.2196205365510271E-3</c:v>
                </c:pt>
                <c:pt idx="6">
                  <c:v>-2.4394738126148063E-3</c:v>
                </c:pt>
                <c:pt idx="7">
                  <c:v>-3.0191452882234598E-3</c:v>
                </c:pt>
                <c:pt idx="8">
                  <c:v>1.7436708364016729E-3</c:v>
                </c:pt>
                <c:pt idx="9">
                  <c:v>4.8723318976146984E-3</c:v>
                </c:pt>
                <c:pt idx="10">
                  <c:v>6.3884368178948672E-3</c:v>
                </c:pt>
                <c:pt idx="11">
                  <c:v>2.7770686574894038E-2</c:v>
                </c:pt>
                <c:pt idx="12">
                  <c:v>2.4627478361891039E-2</c:v>
                </c:pt>
                <c:pt idx="13">
                  <c:v>5.5816872986197905E-2</c:v>
                </c:pt>
                <c:pt idx="14">
                  <c:v>6.5134309056957815E-2</c:v>
                </c:pt>
                <c:pt idx="15">
                  <c:v>8.2933913533276227E-2</c:v>
                </c:pt>
                <c:pt idx="16">
                  <c:v>9.102813874989904E-2</c:v>
                </c:pt>
                <c:pt idx="17">
                  <c:v>9.7735929677261968E-2</c:v>
                </c:pt>
                <c:pt idx="18">
                  <c:v>9.2960903460120176E-2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351232"/>
        <c:axId val="150369408"/>
      </c:barChart>
      <c:lineChart>
        <c:grouping val="standard"/>
        <c:varyColors val="0"/>
        <c:ser>
          <c:idx val="7"/>
          <c:order val="7"/>
          <c:tx>
            <c:strRef>
              <c:f>REwInga!$J$101</c:f>
              <c:strCache>
                <c:ptCount val="1"/>
                <c:pt idx="0">
                  <c:v> Annualized Costs </c:v>
                </c:pt>
              </c:strCache>
            </c:strRef>
          </c:tx>
          <c:marker>
            <c:symbol val="none"/>
          </c:marker>
          <c:cat>
            <c:strRef>
              <c:f>REwInga!$A$149:$B$167</c:f>
              <c:strCach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strCache>
            </c:strRef>
          </c:cat>
          <c:val>
            <c:numRef>
              <c:f>REwInga!$J$149:$J$167</c:f>
              <c:numCache>
                <c:formatCode>0.00</c:formatCode>
                <c:ptCount val="19"/>
                <c:pt idx="0">
                  <c:v>0.21680313022341835</c:v>
                </c:pt>
                <c:pt idx="1">
                  <c:v>0.31433090288581234</c:v>
                </c:pt>
                <c:pt idx="2">
                  <c:v>0.41447946088833021</c:v>
                </c:pt>
                <c:pt idx="3">
                  <c:v>0.47783254731180591</c:v>
                </c:pt>
                <c:pt idx="4">
                  <c:v>0.59669776291137744</c:v>
                </c:pt>
                <c:pt idx="5">
                  <c:v>0.62402432615381542</c:v>
                </c:pt>
                <c:pt idx="6">
                  <c:v>0.69474537970135231</c:v>
                </c:pt>
                <c:pt idx="7">
                  <c:v>0.80345206535968572</c:v>
                </c:pt>
                <c:pt idx="8">
                  <c:v>0.90978226574522836</c:v>
                </c:pt>
                <c:pt idx="9">
                  <c:v>1.0623266063569723</c:v>
                </c:pt>
                <c:pt idx="10">
                  <c:v>1.1868453865243147</c:v>
                </c:pt>
                <c:pt idx="11">
                  <c:v>1.2865259740568078</c:v>
                </c:pt>
                <c:pt idx="12">
                  <c:v>1.4192619497937926</c:v>
                </c:pt>
                <c:pt idx="13">
                  <c:v>1.379489866661519</c:v>
                </c:pt>
                <c:pt idx="14">
                  <c:v>1.339723454281696</c:v>
                </c:pt>
                <c:pt idx="15">
                  <c:v>1.3397037716307771</c:v>
                </c:pt>
                <c:pt idx="16">
                  <c:v>1.3533793653846793</c:v>
                </c:pt>
                <c:pt idx="17">
                  <c:v>1.36942427564383</c:v>
                </c:pt>
                <c:pt idx="18">
                  <c:v>1.3154503457978279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51232"/>
        <c:axId val="150369408"/>
      </c:lineChart>
      <c:catAx>
        <c:axId val="150351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50369408"/>
        <c:crosses val="autoZero"/>
        <c:auto val="1"/>
        <c:lblAlgn val="ctr"/>
        <c:lblOffset val="100"/>
        <c:noMultiLvlLbl val="0"/>
      </c:catAx>
      <c:valAx>
        <c:axId val="150369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Billion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503512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REwInga!$C$55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multiLvlStrRef>
              <c:f>REwInga!$A$56:$B$98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REwInga!$C$56:$C$98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250</c:v>
                </c:pt>
                <c:pt idx="7">
                  <c:v>0</c:v>
                </c:pt>
                <c:pt idx="8">
                  <c:v>45.93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12</c:v>
                </c:pt>
                <c:pt idx="17">
                  <c:v>12.57</c:v>
                </c:pt>
                <c:pt idx="18">
                  <c:v>12.39</c:v>
                </c:pt>
                <c:pt idx="19">
                  <c:v>12.43</c:v>
                </c:pt>
                <c:pt idx="20">
                  <c:v>8.5299999999999994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250</c:v>
                </c:pt>
                <c:pt idx="29">
                  <c:v>0</c:v>
                </c:pt>
                <c:pt idx="30">
                  <c:v>111.07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REwInga!$D$55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f>REwInga!$A$56:$B$98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REwInga!$D$56:$D$98</c:f>
              <c:numCache>
                <c:formatCode>0.0</c:formatCode>
                <c:ptCount val="43"/>
                <c:pt idx="0">
                  <c:v>2</c:v>
                </c:pt>
                <c:pt idx="1">
                  <c:v>302.10000000000002</c:v>
                </c:pt>
                <c:pt idx="2">
                  <c:v>261.33999999999997</c:v>
                </c:pt>
                <c:pt idx="3">
                  <c:v>112.56</c:v>
                </c:pt>
                <c:pt idx="4">
                  <c:v>144.15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10.290000000000001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7.55</c:v>
                </c:pt>
                <c:pt idx="22">
                  <c:v>2</c:v>
                </c:pt>
                <c:pt idx="23">
                  <c:v>302.10000000000002</c:v>
                </c:pt>
                <c:pt idx="24">
                  <c:v>261.33999999999997</c:v>
                </c:pt>
                <c:pt idx="25">
                  <c:v>115.21000000000001</c:v>
                </c:pt>
                <c:pt idx="26">
                  <c:v>144.16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</c:numCache>
            </c:numRef>
          </c:val>
        </c:ser>
        <c:ser>
          <c:idx val="2"/>
          <c:order val="2"/>
          <c:tx>
            <c:strRef>
              <c:f>REwInga!$E$55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REwInga!$A$56:$B$98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REwInga!$E$56:$E$98</c:f>
              <c:numCache>
                <c:formatCode>0.0</c:formatCode>
                <c:ptCount val="43"/>
                <c:pt idx="0">
                  <c:v>0</c:v>
                </c:pt>
                <c:pt idx="1">
                  <c:v>3033</c:v>
                </c:pt>
                <c:pt idx="2">
                  <c:v>4366</c:v>
                </c:pt>
                <c:pt idx="3">
                  <c:v>2376.4499999999998</c:v>
                </c:pt>
                <c:pt idx="4">
                  <c:v>903.71</c:v>
                </c:pt>
                <c:pt idx="5">
                  <c:v>3311.1900000000005</c:v>
                </c:pt>
                <c:pt idx="6">
                  <c:v>2818.49</c:v>
                </c:pt>
                <c:pt idx="7">
                  <c:v>2543.02</c:v>
                </c:pt>
                <c:pt idx="8">
                  <c:v>1800</c:v>
                </c:pt>
                <c:pt idx="9">
                  <c:v>1961.98</c:v>
                </c:pt>
                <c:pt idx="10">
                  <c:v>1021.09</c:v>
                </c:pt>
                <c:pt idx="11">
                  <c:v>369.46</c:v>
                </c:pt>
                <c:pt idx="12">
                  <c:v>153.65</c:v>
                </c:pt>
                <c:pt idx="13">
                  <c:v>177.71</c:v>
                </c:pt>
                <c:pt idx="14">
                  <c:v>357.74</c:v>
                </c:pt>
                <c:pt idx="15">
                  <c:v>263.36</c:v>
                </c:pt>
                <c:pt idx="16">
                  <c:v>311.2</c:v>
                </c:pt>
                <c:pt idx="17">
                  <c:v>1090.44</c:v>
                </c:pt>
                <c:pt idx="18">
                  <c:v>1316.6599999999999</c:v>
                </c:pt>
                <c:pt idx="19">
                  <c:v>1255.46</c:v>
                </c:pt>
                <c:pt idx="20">
                  <c:v>538.92999999999995</c:v>
                </c:pt>
                <c:pt idx="22">
                  <c:v>0</c:v>
                </c:pt>
                <c:pt idx="23">
                  <c:v>3033</c:v>
                </c:pt>
                <c:pt idx="24">
                  <c:v>4366</c:v>
                </c:pt>
                <c:pt idx="25">
                  <c:v>2371.2999999999997</c:v>
                </c:pt>
                <c:pt idx="26">
                  <c:v>897.23</c:v>
                </c:pt>
                <c:pt idx="27">
                  <c:v>3088.3199999999997</c:v>
                </c:pt>
                <c:pt idx="28">
                  <c:v>2797.87</c:v>
                </c:pt>
                <c:pt idx="29">
                  <c:v>1968.42</c:v>
                </c:pt>
                <c:pt idx="30">
                  <c:v>1800</c:v>
                </c:pt>
                <c:pt idx="31">
                  <c:v>1904.49</c:v>
                </c:pt>
                <c:pt idx="32">
                  <c:v>1307.1400000000001</c:v>
                </c:pt>
                <c:pt idx="33">
                  <c:v>247.67000000000002</c:v>
                </c:pt>
                <c:pt idx="34">
                  <c:v>26.65</c:v>
                </c:pt>
                <c:pt idx="35">
                  <c:v>1.35</c:v>
                </c:pt>
                <c:pt idx="36">
                  <c:v>1.82</c:v>
                </c:pt>
                <c:pt idx="37">
                  <c:v>1.72</c:v>
                </c:pt>
                <c:pt idx="38">
                  <c:v>1.92</c:v>
                </c:pt>
                <c:pt idx="39">
                  <c:v>114.04</c:v>
                </c:pt>
                <c:pt idx="40">
                  <c:v>235.75</c:v>
                </c:pt>
                <c:pt idx="41">
                  <c:v>253.69</c:v>
                </c:pt>
                <c:pt idx="42">
                  <c:v>143.38999999999999</c:v>
                </c:pt>
              </c:numCache>
            </c:numRef>
          </c:val>
        </c:ser>
        <c:ser>
          <c:idx val="3"/>
          <c:order val="3"/>
          <c:tx>
            <c:strRef>
              <c:f>REwInga!$F$55</c:f>
              <c:strCache>
                <c:ptCount val="1"/>
                <c:pt idx="0">
                  <c:v>Nuclear</c:v>
                </c:pt>
              </c:strCache>
            </c:strRef>
          </c:tx>
          <c:invertIfNegative val="0"/>
          <c:cat>
            <c:multiLvlStrRef>
              <c:f>REwInga!$A$56:$B$98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REwInga!$F$56:$F$98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REwInga!$G$55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multiLvlStrRef>
              <c:f>REwInga!$A$56:$B$98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REwInga!$G$56:$G$98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384</c:v>
                </c:pt>
                <c:pt idx="4">
                  <c:v>6</c:v>
                </c:pt>
                <c:pt idx="5">
                  <c:v>523</c:v>
                </c:pt>
                <c:pt idx="6">
                  <c:v>26</c:v>
                </c:pt>
                <c:pt idx="7">
                  <c:v>3279.2</c:v>
                </c:pt>
                <c:pt idx="8">
                  <c:v>1003.46</c:v>
                </c:pt>
                <c:pt idx="9">
                  <c:v>586</c:v>
                </c:pt>
                <c:pt idx="10">
                  <c:v>1620.8</c:v>
                </c:pt>
                <c:pt idx="11">
                  <c:v>1586</c:v>
                </c:pt>
                <c:pt idx="12">
                  <c:v>1667.9299999999998</c:v>
                </c:pt>
                <c:pt idx="13">
                  <c:v>1587.99</c:v>
                </c:pt>
                <c:pt idx="14">
                  <c:v>1062.29</c:v>
                </c:pt>
                <c:pt idx="15">
                  <c:v>1085.5</c:v>
                </c:pt>
                <c:pt idx="16">
                  <c:v>1166.6300000000001</c:v>
                </c:pt>
                <c:pt idx="17">
                  <c:v>9.44</c:v>
                </c:pt>
                <c:pt idx="18">
                  <c:v>162.82</c:v>
                </c:pt>
                <c:pt idx="19">
                  <c:v>29.419999999999998</c:v>
                </c:pt>
                <c:pt idx="20">
                  <c:v>112.5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384</c:v>
                </c:pt>
                <c:pt idx="26">
                  <c:v>6</c:v>
                </c:pt>
                <c:pt idx="27">
                  <c:v>557.41</c:v>
                </c:pt>
                <c:pt idx="28">
                  <c:v>26</c:v>
                </c:pt>
                <c:pt idx="29">
                  <c:v>3279.2</c:v>
                </c:pt>
                <c:pt idx="30">
                  <c:v>1005.77</c:v>
                </c:pt>
                <c:pt idx="31">
                  <c:v>589.49</c:v>
                </c:pt>
                <c:pt idx="32">
                  <c:v>1620.8</c:v>
                </c:pt>
                <c:pt idx="33">
                  <c:v>1587.03</c:v>
                </c:pt>
                <c:pt idx="34">
                  <c:v>1670.5</c:v>
                </c:pt>
                <c:pt idx="35">
                  <c:v>1590.81</c:v>
                </c:pt>
                <c:pt idx="36">
                  <c:v>1005.57</c:v>
                </c:pt>
                <c:pt idx="37">
                  <c:v>1091.54</c:v>
                </c:pt>
                <c:pt idx="38">
                  <c:v>1171.42</c:v>
                </c:pt>
                <c:pt idx="39">
                  <c:v>102.24</c:v>
                </c:pt>
                <c:pt idx="40">
                  <c:v>157.44</c:v>
                </c:pt>
                <c:pt idx="41">
                  <c:v>0</c:v>
                </c:pt>
                <c:pt idx="42">
                  <c:v>115.52</c:v>
                </c:pt>
              </c:numCache>
            </c:numRef>
          </c:val>
        </c:ser>
        <c:ser>
          <c:idx val="5"/>
          <c:order val="5"/>
          <c:tx>
            <c:strRef>
              <c:f>REwInga!$H$55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REwInga!$A$56:$B$98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REwInga!$H$56:$H$98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35</c:v>
                </c:pt>
                <c:pt idx="4">
                  <c:v>174.2</c:v>
                </c:pt>
                <c:pt idx="5">
                  <c:v>9</c:v>
                </c:pt>
                <c:pt idx="6">
                  <c:v>9.6000000000000014</c:v>
                </c:pt>
                <c:pt idx="7">
                  <c:v>1.7</c:v>
                </c:pt>
                <c:pt idx="8">
                  <c:v>116.8</c:v>
                </c:pt>
                <c:pt idx="9">
                  <c:v>2.99</c:v>
                </c:pt>
                <c:pt idx="10">
                  <c:v>3.05</c:v>
                </c:pt>
                <c:pt idx="11">
                  <c:v>3.35</c:v>
                </c:pt>
                <c:pt idx="12">
                  <c:v>10.38</c:v>
                </c:pt>
                <c:pt idx="13">
                  <c:v>392.74</c:v>
                </c:pt>
                <c:pt idx="14">
                  <c:v>257.63</c:v>
                </c:pt>
                <c:pt idx="15">
                  <c:v>367.56</c:v>
                </c:pt>
                <c:pt idx="16">
                  <c:v>364.98</c:v>
                </c:pt>
                <c:pt idx="17">
                  <c:v>189.27</c:v>
                </c:pt>
                <c:pt idx="18">
                  <c:v>175.39</c:v>
                </c:pt>
                <c:pt idx="19">
                  <c:v>116.47</c:v>
                </c:pt>
                <c:pt idx="20">
                  <c:v>85.16</c:v>
                </c:pt>
                <c:pt idx="22">
                  <c:v>0</c:v>
                </c:pt>
                <c:pt idx="23">
                  <c:v>0</c:v>
                </c:pt>
                <c:pt idx="24">
                  <c:v>30</c:v>
                </c:pt>
                <c:pt idx="25">
                  <c:v>35</c:v>
                </c:pt>
                <c:pt idx="26">
                  <c:v>193.8</c:v>
                </c:pt>
                <c:pt idx="27">
                  <c:v>101.5</c:v>
                </c:pt>
                <c:pt idx="28">
                  <c:v>97.77000000000001</c:v>
                </c:pt>
                <c:pt idx="29">
                  <c:v>8.5</c:v>
                </c:pt>
                <c:pt idx="30">
                  <c:v>177.47</c:v>
                </c:pt>
                <c:pt idx="31">
                  <c:v>12.66</c:v>
                </c:pt>
                <c:pt idx="32">
                  <c:v>22.310000000000002</c:v>
                </c:pt>
                <c:pt idx="33">
                  <c:v>37.03</c:v>
                </c:pt>
                <c:pt idx="34">
                  <c:v>32.410000000000004</c:v>
                </c:pt>
                <c:pt idx="35">
                  <c:v>468.07000000000005</c:v>
                </c:pt>
                <c:pt idx="36">
                  <c:v>484.83000000000004</c:v>
                </c:pt>
                <c:pt idx="37">
                  <c:v>33.269999999999996</c:v>
                </c:pt>
                <c:pt idx="38">
                  <c:v>321.02999999999997</c:v>
                </c:pt>
                <c:pt idx="39">
                  <c:v>123.96000000000001</c:v>
                </c:pt>
                <c:pt idx="40">
                  <c:v>102.47</c:v>
                </c:pt>
                <c:pt idx="41">
                  <c:v>127.80000000000001</c:v>
                </c:pt>
                <c:pt idx="42">
                  <c:v>124.25</c:v>
                </c:pt>
              </c:numCache>
            </c:numRef>
          </c:val>
        </c:ser>
        <c:ser>
          <c:idx val="6"/>
          <c:order val="6"/>
          <c:tx>
            <c:strRef>
              <c:f>REwInga!$I$55</c:f>
              <c:strCache>
                <c:ptCount val="1"/>
                <c:pt idx="0">
                  <c:v>Solar PV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multiLvlStrRef>
              <c:f>REwInga!$A$56:$B$98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REwInga!$I$56:$I$98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19.64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40</c:v>
                </c:pt>
                <c:pt idx="25">
                  <c:v>21.39</c:v>
                </c:pt>
                <c:pt idx="26">
                  <c:v>89.88</c:v>
                </c:pt>
                <c:pt idx="27">
                  <c:v>166.2</c:v>
                </c:pt>
                <c:pt idx="28">
                  <c:v>302.84999999999997</c:v>
                </c:pt>
                <c:pt idx="29">
                  <c:v>32.78</c:v>
                </c:pt>
                <c:pt idx="30">
                  <c:v>4.21</c:v>
                </c:pt>
                <c:pt idx="31">
                  <c:v>89.57</c:v>
                </c:pt>
                <c:pt idx="32">
                  <c:v>58.370000000000005</c:v>
                </c:pt>
                <c:pt idx="33">
                  <c:v>79.240000000000009</c:v>
                </c:pt>
                <c:pt idx="34">
                  <c:v>246.3</c:v>
                </c:pt>
                <c:pt idx="35">
                  <c:v>304.06000000000006</c:v>
                </c:pt>
                <c:pt idx="36">
                  <c:v>773.01999999999975</c:v>
                </c:pt>
                <c:pt idx="37">
                  <c:v>482.24</c:v>
                </c:pt>
                <c:pt idx="38">
                  <c:v>727.81000000000017</c:v>
                </c:pt>
                <c:pt idx="39">
                  <c:v>233.17000000000002</c:v>
                </c:pt>
                <c:pt idx="40">
                  <c:v>160.00999999999996</c:v>
                </c:pt>
                <c:pt idx="41">
                  <c:v>156.66000000000003</c:v>
                </c:pt>
                <c:pt idx="42">
                  <c:v>84.95</c:v>
                </c:pt>
              </c:numCache>
            </c:numRef>
          </c:val>
        </c:ser>
        <c:ser>
          <c:idx val="7"/>
          <c:order val="7"/>
          <c:tx>
            <c:strRef>
              <c:f>REwInga!$J$55</c:f>
              <c:strCache>
                <c:ptCount val="1"/>
                <c:pt idx="0">
                  <c:v>Solar Thermal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REwInga!$A$56:$B$98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REwInga!$J$56:$J$98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31.93</c:v>
                </c:pt>
                <c:pt idx="40">
                  <c:v>278.51</c:v>
                </c:pt>
                <c:pt idx="41">
                  <c:v>439.27</c:v>
                </c:pt>
                <c:pt idx="42">
                  <c:v>252.25</c:v>
                </c:pt>
              </c:numCache>
            </c:numRef>
          </c:val>
        </c:ser>
        <c:ser>
          <c:idx val="8"/>
          <c:order val="8"/>
          <c:tx>
            <c:strRef>
              <c:f>REwInga!$K$55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multiLvlStrRef>
              <c:f>REwInga!$A$56:$B$98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REwInga!$K$56:$K$98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399.82</c:v>
                </c:pt>
                <c:pt idx="5">
                  <c:v>129.16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20</c:v>
                </c:pt>
                <c:pt idx="26">
                  <c:v>426.17999999999995</c:v>
                </c:pt>
                <c:pt idx="27">
                  <c:v>506.04</c:v>
                </c:pt>
                <c:pt idx="28">
                  <c:v>42.36</c:v>
                </c:pt>
                <c:pt idx="29">
                  <c:v>19.329999999999998</c:v>
                </c:pt>
                <c:pt idx="30">
                  <c:v>15.28</c:v>
                </c:pt>
                <c:pt idx="31">
                  <c:v>16.3</c:v>
                </c:pt>
                <c:pt idx="32">
                  <c:v>17.97</c:v>
                </c:pt>
                <c:pt idx="33">
                  <c:v>20.76</c:v>
                </c:pt>
                <c:pt idx="34">
                  <c:v>45.66</c:v>
                </c:pt>
                <c:pt idx="35">
                  <c:v>26.86</c:v>
                </c:pt>
                <c:pt idx="36">
                  <c:v>28.18</c:v>
                </c:pt>
                <c:pt idx="37">
                  <c:v>23.94</c:v>
                </c:pt>
                <c:pt idx="38">
                  <c:v>25.12</c:v>
                </c:pt>
                <c:pt idx="39">
                  <c:v>41.93</c:v>
                </c:pt>
                <c:pt idx="40">
                  <c:v>32.340000000000003</c:v>
                </c:pt>
                <c:pt idx="41">
                  <c:v>34.92</c:v>
                </c:pt>
                <c:pt idx="42">
                  <c:v>30.25</c:v>
                </c:pt>
              </c:numCache>
            </c:numRef>
          </c:val>
        </c:ser>
        <c:ser>
          <c:idx val="10"/>
          <c:order val="9"/>
          <c:tx>
            <c:strRef>
              <c:f>REwInga!$M$55</c:f>
              <c:strCache>
                <c:ptCount val="1"/>
                <c:pt idx="0">
                  <c:v>Dist. Oil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multiLvlStrRef>
              <c:f>REwInga!$A$56:$B$98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REwInga!$M$56:$M$98</c:f>
              <c:numCache>
                <c:formatCode>0.0</c:formatCode>
                <c:ptCount val="43"/>
                <c:pt idx="0">
                  <c:v>31.939999999999998</c:v>
                </c:pt>
                <c:pt idx="1">
                  <c:v>1309.4499999999998</c:v>
                </c:pt>
                <c:pt idx="2">
                  <c:v>897.00999999999988</c:v>
                </c:pt>
                <c:pt idx="3">
                  <c:v>276.89</c:v>
                </c:pt>
                <c:pt idx="4">
                  <c:v>221.76</c:v>
                </c:pt>
                <c:pt idx="5">
                  <c:v>164.45999999999998</c:v>
                </c:pt>
                <c:pt idx="6">
                  <c:v>193.35</c:v>
                </c:pt>
                <c:pt idx="7">
                  <c:v>194.18</c:v>
                </c:pt>
                <c:pt idx="8">
                  <c:v>204.06999999999996</c:v>
                </c:pt>
                <c:pt idx="9">
                  <c:v>212.35000000000002</c:v>
                </c:pt>
                <c:pt idx="10">
                  <c:v>165.29000000000002</c:v>
                </c:pt>
                <c:pt idx="11">
                  <c:v>1510.37</c:v>
                </c:pt>
                <c:pt idx="12">
                  <c:v>1123.24</c:v>
                </c:pt>
                <c:pt idx="13">
                  <c:v>451.7700000000001</c:v>
                </c:pt>
                <c:pt idx="14">
                  <c:v>444.07</c:v>
                </c:pt>
                <c:pt idx="15">
                  <c:v>407.17999999999995</c:v>
                </c:pt>
                <c:pt idx="16">
                  <c:v>431.3</c:v>
                </c:pt>
                <c:pt idx="17">
                  <c:v>438.15999999999997</c:v>
                </c:pt>
                <c:pt idx="18">
                  <c:v>448.62000000000006</c:v>
                </c:pt>
                <c:pt idx="19">
                  <c:v>455.99999999999994</c:v>
                </c:pt>
                <c:pt idx="20">
                  <c:v>307.68999999999988</c:v>
                </c:pt>
                <c:pt idx="22">
                  <c:v>31.88</c:v>
                </c:pt>
                <c:pt idx="23">
                  <c:v>1309.7299999999998</c:v>
                </c:pt>
                <c:pt idx="24">
                  <c:v>891.43999999999994</c:v>
                </c:pt>
                <c:pt idx="25">
                  <c:v>275.39</c:v>
                </c:pt>
                <c:pt idx="26">
                  <c:v>209.40999999999997</c:v>
                </c:pt>
                <c:pt idx="27">
                  <c:v>161.63</c:v>
                </c:pt>
                <c:pt idx="28">
                  <c:v>188.55999999999997</c:v>
                </c:pt>
                <c:pt idx="29">
                  <c:v>194.17000000000002</c:v>
                </c:pt>
                <c:pt idx="30">
                  <c:v>203.84</c:v>
                </c:pt>
                <c:pt idx="31">
                  <c:v>198.59</c:v>
                </c:pt>
                <c:pt idx="32">
                  <c:v>184.02999999999997</c:v>
                </c:pt>
                <c:pt idx="33">
                  <c:v>1486.2</c:v>
                </c:pt>
                <c:pt idx="34">
                  <c:v>1071.9699999999998</c:v>
                </c:pt>
                <c:pt idx="35">
                  <c:v>278.25000000000006</c:v>
                </c:pt>
                <c:pt idx="36">
                  <c:v>139.43</c:v>
                </c:pt>
                <c:pt idx="37">
                  <c:v>205.94</c:v>
                </c:pt>
                <c:pt idx="38">
                  <c:v>193.74</c:v>
                </c:pt>
                <c:pt idx="39">
                  <c:v>240.73999999999998</c:v>
                </c:pt>
                <c:pt idx="40">
                  <c:v>263.23</c:v>
                </c:pt>
                <c:pt idx="41">
                  <c:v>222.35000000000002</c:v>
                </c:pt>
                <c:pt idx="42">
                  <c:v>300.87</c:v>
                </c:pt>
              </c:numCache>
            </c:numRef>
          </c:val>
        </c:ser>
        <c:ser>
          <c:idx val="11"/>
          <c:order val="10"/>
          <c:tx>
            <c:strRef>
              <c:f>REwInga!$N$55</c:f>
              <c:strCache>
                <c:ptCount val="1"/>
                <c:pt idx="0">
                  <c:v>Dist. Biomass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REwInga!$A$56:$B$98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REwInga!$N$56:$N$98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2"/>
          <c:order val="11"/>
          <c:tx>
            <c:strRef>
              <c:f>REwInga!$O$55</c:f>
              <c:strCache>
                <c:ptCount val="1"/>
                <c:pt idx="0">
                  <c:v>Mini Hydro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multiLvlStrRef>
              <c:f>REwInga!$A$56:$B$98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REwInga!$O$56:$O$98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300.95000000000005</c:v>
                </c:pt>
                <c:pt idx="5">
                  <c:v>52.099999999999994</c:v>
                </c:pt>
                <c:pt idx="6">
                  <c:v>161.09</c:v>
                </c:pt>
                <c:pt idx="7">
                  <c:v>167.06</c:v>
                </c:pt>
                <c:pt idx="8">
                  <c:v>88.34</c:v>
                </c:pt>
                <c:pt idx="9">
                  <c:v>144.51999999999998</c:v>
                </c:pt>
                <c:pt idx="10">
                  <c:v>157.89999999999998</c:v>
                </c:pt>
                <c:pt idx="11">
                  <c:v>179.64</c:v>
                </c:pt>
                <c:pt idx="12">
                  <c:v>184.28</c:v>
                </c:pt>
                <c:pt idx="13">
                  <c:v>195.64999999999998</c:v>
                </c:pt>
                <c:pt idx="14">
                  <c:v>221.96999999999997</c:v>
                </c:pt>
                <c:pt idx="15">
                  <c:v>244.27</c:v>
                </c:pt>
                <c:pt idx="16">
                  <c:v>244.55</c:v>
                </c:pt>
                <c:pt idx="17">
                  <c:v>260.10999999999996</c:v>
                </c:pt>
                <c:pt idx="18">
                  <c:v>265.7</c:v>
                </c:pt>
                <c:pt idx="19">
                  <c:v>268.41999999999996</c:v>
                </c:pt>
                <c:pt idx="20">
                  <c:v>203.49000000000004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302.53000000000003</c:v>
                </c:pt>
                <c:pt idx="27">
                  <c:v>52.16</c:v>
                </c:pt>
                <c:pt idx="28">
                  <c:v>164.21</c:v>
                </c:pt>
                <c:pt idx="29">
                  <c:v>171.55999999999997</c:v>
                </c:pt>
                <c:pt idx="30">
                  <c:v>136.58000000000001</c:v>
                </c:pt>
                <c:pt idx="31">
                  <c:v>91.759999999999991</c:v>
                </c:pt>
                <c:pt idx="32">
                  <c:v>157.88</c:v>
                </c:pt>
                <c:pt idx="33">
                  <c:v>191.83</c:v>
                </c:pt>
                <c:pt idx="34">
                  <c:v>266.52</c:v>
                </c:pt>
                <c:pt idx="35">
                  <c:v>210.97000000000003</c:v>
                </c:pt>
                <c:pt idx="36">
                  <c:v>236.54</c:v>
                </c:pt>
                <c:pt idx="37">
                  <c:v>116.81</c:v>
                </c:pt>
                <c:pt idx="38">
                  <c:v>246.13</c:v>
                </c:pt>
                <c:pt idx="39">
                  <c:v>267.79999999999995</c:v>
                </c:pt>
                <c:pt idx="40">
                  <c:v>259.97000000000003</c:v>
                </c:pt>
                <c:pt idx="41">
                  <c:v>277.95999999999998</c:v>
                </c:pt>
                <c:pt idx="42">
                  <c:v>198.78</c:v>
                </c:pt>
              </c:numCache>
            </c:numRef>
          </c:val>
        </c:ser>
        <c:ser>
          <c:idx val="13"/>
          <c:order val="12"/>
          <c:tx>
            <c:strRef>
              <c:f>REwInga!$P$55</c:f>
              <c:strCache>
                <c:ptCount val="1"/>
                <c:pt idx="0">
                  <c:v>Dist.Solar PV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REwInga!$A$56:$B$98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REwInga!$P$56:$P$98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7.8000000000000007</c:v>
                </c:pt>
                <c:pt idx="26">
                  <c:v>7</c:v>
                </c:pt>
                <c:pt idx="27">
                  <c:v>2.7800000000000002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7.6</c:v>
                </c:pt>
                <c:pt idx="32">
                  <c:v>10</c:v>
                </c:pt>
                <c:pt idx="33">
                  <c:v>2.2000000000000002</c:v>
                </c:pt>
                <c:pt idx="34">
                  <c:v>10.69</c:v>
                </c:pt>
                <c:pt idx="35">
                  <c:v>2.84</c:v>
                </c:pt>
                <c:pt idx="36">
                  <c:v>3.04</c:v>
                </c:pt>
                <c:pt idx="37">
                  <c:v>0.53</c:v>
                </c:pt>
                <c:pt idx="38">
                  <c:v>9.75</c:v>
                </c:pt>
                <c:pt idx="39">
                  <c:v>86.740000000000009</c:v>
                </c:pt>
                <c:pt idx="40">
                  <c:v>37.06</c:v>
                </c:pt>
                <c:pt idx="41">
                  <c:v>68.179999999999993</c:v>
                </c:pt>
                <c:pt idx="42">
                  <c:v>774.33999999999992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00"/>
        <c:axId val="155648000"/>
        <c:axId val="155649536"/>
      </c:barChart>
      <c:catAx>
        <c:axId val="15564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155649536"/>
        <c:crosses val="autoZero"/>
        <c:auto val="1"/>
        <c:lblAlgn val="ctr"/>
        <c:lblOffset val="100"/>
        <c:noMultiLvlLbl val="0"/>
      </c:catAx>
      <c:valAx>
        <c:axId val="15564953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5648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0"/>
          <c:order val="0"/>
          <c:tx>
            <c:strRef>
              <c:f>REwInga!$H$101</c:f>
              <c:strCache>
                <c:ptCount val="1"/>
                <c:pt idx="0">
                  <c:v> O&amp;M Costs</c:v>
                </c:pt>
              </c:strCache>
            </c:strRef>
          </c:tx>
          <c:invertIfNegative val="0"/>
          <c:cat>
            <c:multiLvlStrRef>
              <c:f>(REwInga!$A$125:$B$125,REwInga!$A$130:$B$130,REwInga!$A$135:$B$135,REwInga!$A$140:$B$140,REwInga!$A$145:$B$145)</c:f>
              <c:multiLvlStrCache>
                <c:ptCount val="5"/>
                <c:lvl>
                  <c:pt idx="0">
                    <c:v>2010</c:v>
                  </c:pt>
                  <c:pt idx="1">
                    <c:v>2015</c:v>
                  </c:pt>
                  <c:pt idx="2">
                    <c:v>2020</c:v>
                  </c:pt>
                  <c:pt idx="3">
                    <c:v>2025</c:v>
                  </c:pt>
                  <c:pt idx="4">
                    <c:v>2030</c:v>
                  </c:pt>
                </c:lvl>
                <c:lvl>
                  <c:pt idx="0">
                    <c:v>Renewable</c:v>
                  </c:pt>
                </c:lvl>
              </c:multiLvlStrCache>
            </c:multiLvlStrRef>
          </c:cat>
          <c:val>
            <c:numRef>
              <c:f>(REwInga!$H$125,REwInga!$H$130,REwInga!$H$135,REwInga!$H$140,REwInga!$H$145)</c:f>
              <c:numCache>
                <c:formatCode>0.00</c:formatCode>
                <c:ptCount val="5"/>
                <c:pt idx="0">
                  <c:v>0.80845860771004474</c:v>
                </c:pt>
                <c:pt idx="1">
                  <c:v>0.97591747139815144</c:v>
                </c:pt>
                <c:pt idx="2">
                  <c:v>1.2070781084154059</c:v>
                </c:pt>
                <c:pt idx="3">
                  <c:v>1.3673336708304029</c:v>
                </c:pt>
                <c:pt idx="4">
                  <c:v>1.6117573699533183</c:v>
                </c:pt>
              </c:numCache>
            </c:numRef>
          </c:val>
        </c:ser>
        <c:ser>
          <c:idx val="0"/>
          <c:order val="1"/>
          <c:tx>
            <c:strRef>
              <c:f>REwInga!$C$101</c:f>
              <c:strCache>
                <c:ptCount val="1"/>
                <c:pt idx="0">
                  <c:v> Annualized Investment: Generation </c:v>
                </c:pt>
              </c:strCache>
            </c:strRef>
          </c:tx>
          <c:invertIfNegative val="0"/>
          <c:cat>
            <c:multiLvlStrRef>
              <c:f>(REwInga!$A$125:$B$125,REwInga!$A$130:$B$130,REwInga!$A$135:$B$135,REwInga!$A$140:$B$140,REwInga!$A$145:$B$145)</c:f>
              <c:multiLvlStrCache>
                <c:ptCount val="5"/>
                <c:lvl>
                  <c:pt idx="0">
                    <c:v>2010</c:v>
                  </c:pt>
                  <c:pt idx="1">
                    <c:v>2015</c:v>
                  </c:pt>
                  <c:pt idx="2">
                    <c:v>2020</c:v>
                  </c:pt>
                  <c:pt idx="3">
                    <c:v>2025</c:v>
                  </c:pt>
                  <c:pt idx="4">
                    <c:v>2030</c:v>
                  </c:pt>
                </c:lvl>
                <c:lvl>
                  <c:pt idx="0">
                    <c:v>Renewable</c:v>
                  </c:pt>
                </c:lvl>
              </c:multiLvlStrCache>
            </c:multiLvlStrRef>
          </c:cat>
          <c:val>
            <c:numRef>
              <c:f>(REwInga!$C$125,REwInga!$C$130,REwInga!$C$135,REwInga!$C$140,REwInga!$C$145)</c:f>
              <c:numCache>
                <c:formatCode>0.00</c:formatCode>
                <c:ptCount val="5"/>
                <c:pt idx="0">
                  <c:v>3.2173322377990893E-3</c:v>
                </c:pt>
                <c:pt idx="1">
                  <c:v>2.2221155762511908</c:v>
                </c:pt>
                <c:pt idx="2">
                  <c:v>5.2414551436800458</c:v>
                </c:pt>
                <c:pt idx="3">
                  <c:v>7.9577691134346873</c:v>
                </c:pt>
                <c:pt idx="4">
                  <c:v>9.8200245763451335</c:v>
                </c:pt>
              </c:numCache>
            </c:numRef>
          </c:val>
        </c:ser>
        <c:ser>
          <c:idx val="10"/>
          <c:order val="2"/>
          <c:tx>
            <c:strRef>
              <c:f>REwInga!$F$101</c:f>
              <c:strCache>
                <c:ptCount val="1"/>
                <c:pt idx="0">
                  <c:v> Fuel Costs </c:v>
                </c:pt>
              </c:strCache>
            </c:strRef>
          </c:tx>
          <c:invertIfNegative val="0"/>
          <c:cat>
            <c:multiLvlStrRef>
              <c:f>(REwInga!$A$125:$B$125,REwInga!$A$130:$B$130,REwInga!$A$135:$B$135,REwInga!$A$140:$B$140,REwInga!$A$145:$B$145)</c:f>
              <c:multiLvlStrCache>
                <c:ptCount val="5"/>
                <c:lvl>
                  <c:pt idx="0">
                    <c:v>2010</c:v>
                  </c:pt>
                  <c:pt idx="1">
                    <c:v>2015</c:v>
                  </c:pt>
                  <c:pt idx="2">
                    <c:v>2020</c:v>
                  </c:pt>
                  <c:pt idx="3">
                    <c:v>2025</c:v>
                  </c:pt>
                  <c:pt idx="4">
                    <c:v>2030</c:v>
                  </c:pt>
                </c:lvl>
                <c:lvl>
                  <c:pt idx="0">
                    <c:v>Renewable</c:v>
                  </c:pt>
                </c:lvl>
              </c:multiLvlStrCache>
            </c:multiLvlStrRef>
          </c:cat>
          <c:val>
            <c:numRef>
              <c:f>(REwInga!$F$125,REwInga!$F$130,REwInga!$F$135,REwInga!$F$140,REwInga!$F$145)</c:f>
              <c:numCache>
                <c:formatCode>0.00</c:formatCode>
                <c:ptCount val="5"/>
                <c:pt idx="0">
                  <c:v>4.6269203099999991</c:v>
                </c:pt>
                <c:pt idx="1">
                  <c:v>9.0500685099999991</c:v>
                </c:pt>
                <c:pt idx="2">
                  <c:v>8.4639050700000009</c:v>
                </c:pt>
                <c:pt idx="3">
                  <c:v>9.2579290800000003</c:v>
                </c:pt>
                <c:pt idx="4">
                  <c:v>9.7246684693999974</c:v>
                </c:pt>
              </c:numCache>
            </c:numRef>
          </c:val>
        </c:ser>
        <c:ser>
          <c:idx val="5"/>
          <c:order val="3"/>
          <c:tx>
            <c:strRef>
              <c:f>REwInga!$E$101</c:f>
              <c:strCache>
                <c:ptCount val="1"/>
                <c:pt idx="0">
                  <c:v> Ann. Inv.: Cross-Border Transmission </c:v>
                </c:pt>
              </c:strCache>
            </c:strRef>
          </c:tx>
          <c:invertIfNegative val="0"/>
          <c:cat>
            <c:multiLvlStrRef>
              <c:f>(REwInga!$A$125:$B$125,REwInga!$A$130:$B$130,REwInga!$A$135:$B$135,REwInga!$A$140:$B$140,REwInga!$A$145:$B$145)</c:f>
              <c:multiLvlStrCache>
                <c:ptCount val="5"/>
                <c:lvl>
                  <c:pt idx="0">
                    <c:v>2010</c:v>
                  </c:pt>
                  <c:pt idx="1">
                    <c:v>2015</c:v>
                  </c:pt>
                  <c:pt idx="2">
                    <c:v>2020</c:v>
                  </c:pt>
                  <c:pt idx="3">
                    <c:v>2025</c:v>
                  </c:pt>
                  <c:pt idx="4">
                    <c:v>2030</c:v>
                  </c:pt>
                </c:lvl>
                <c:lvl>
                  <c:pt idx="0">
                    <c:v>Renewable</c:v>
                  </c:pt>
                </c:lvl>
              </c:multiLvlStrCache>
            </c:multiLvlStrRef>
          </c:cat>
          <c:val>
            <c:numRef>
              <c:f>(REwInga!$E$125,REwInga!$E$130,REwInga!$E$135,REwInga!$E$140,REwInga!$E$145)</c:f>
              <c:numCache>
                <c:formatCode>0.00</c:formatCode>
                <c:ptCount val="5"/>
                <c:pt idx="0">
                  <c:v>0</c:v>
                </c:pt>
                <c:pt idx="1">
                  <c:v>9.026254246020167E-2</c:v>
                </c:pt>
                <c:pt idx="2">
                  <c:v>0.15651876769426232</c:v>
                </c:pt>
                <c:pt idx="3">
                  <c:v>0.19858071087782328</c:v>
                </c:pt>
                <c:pt idx="4">
                  <c:v>0.42224326453775224</c:v>
                </c:pt>
              </c:numCache>
            </c:numRef>
          </c:val>
        </c:ser>
        <c:ser>
          <c:idx val="15"/>
          <c:order val="4"/>
          <c:tx>
            <c:strRef>
              <c:f>REwInga!$G$101</c:f>
              <c:strCache>
                <c:ptCount val="1"/>
                <c:pt idx="0">
                  <c:v> Net Import Costs (Cameroon/DRC) </c:v>
                </c:pt>
              </c:strCache>
            </c:strRef>
          </c:tx>
          <c:invertIfNegative val="0"/>
          <c:cat>
            <c:multiLvlStrRef>
              <c:f>(REwInga!$A$125:$B$125,REwInga!$A$130:$B$130,REwInga!$A$135:$B$135,REwInga!$A$140:$B$140,REwInga!$A$145:$B$145)</c:f>
              <c:multiLvlStrCache>
                <c:ptCount val="5"/>
                <c:lvl>
                  <c:pt idx="0">
                    <c:v>2010</c:v>
                  </c:pt>
                  <c:pt idx="1">
                    <c:v>2015</c:v>
                  </c:pt>
                  <c:pt idx="2">
                    <c:v>2020</c:v>
                  </c:pt>
                  <c:pt idx="3">
                    <c:v>2025</c:v>
                  </c:pt>
                  <c:pt idx="4">
                    <c:v>2030</c:v>
                  </c:pt>
                </c:lvl>
                <c:lvl>
                  <c:pt idx="0">
                    <c:v>Renewable</c:v>
                  </c:pt>
                </c:lvl>
              </c:multiLvlStrCache>
            </c:multiLvlStrRef>
          </c:cat>
          <c:val>
            <c:numRef>
              <c:f>(REwInga!$G$125,REwInga!$G$130,REwInga!$G$135,REwInga!$G$140,REwInga!$G$145)</c:f>
              <c:numCache>
                <c:formatCode>0.00</c:formatCode>
                <c:ptCount val="5"/>
                <c:pt idx="0">
                  <c:v>9.0949470177292826E-16</c:v>
                </c:pt>
                <c:pt idx="1">
                  <c:v>1.8189894035458565E-15</c:v>
                </c:pt>
                <c:pt idx="2">
                  <c:v>0</c:v>
                </c:pt>
                <c:pt idx="3">
                  <c:v>0.27856800000000292</c:v>
                </c:pt>
                <c:pt idx="4">
                  <c:v>1.6714079999999958</c:v>
                </c:pt>
              </c:numCache>
            </c:numRef>
          </c:val>
        </c:ser>
        <c:ser>
          <c:idx val="1"/>
          <c:order val="5"/>
          <c:tx>
            <c:strRef>
              <c:f>REwInga!$D$101</c:f>
              <c:strCache>
                <c:ptCount val="1"/>
                <c:pt idx="0">
                  <c:v>Annualized Domestic TnD Inv.costs</c:v>
                </c:pt>
              </c:strCache>
            </c:strRef>
          </c:tx>
          <c:invertIfNegative val="0"/>
          <c:val>
            <c:numRef>
              <c:f>(REwInga!$D$125,REwInga!$D$130,REwInga!$D$135,REwInga!$D$140,REwInga!$D$145)</c:f>
              <c:numCache>
                <c:formatCode>0.00</c:formatCode>
                <c:ptCount val="5"/>
                <c:pt idx="0">
                  <c:v>2.0808256092000006E-2</c:v>
                </c:pt>
                <c:pt idx="1">
                  <c:v>1.5438015114299999</c:v>
                </c:pt>
                <c:pt idx="2">
                  <c:v>2.6561697378599995</c:v>
                </c:pt>
                <c:pt idx="3">
                  <c:v>4.2413310304019998</c:v>
                </c:pt>
                <c:pt idx="4">
                  <c:v>5.6974138201800004</c:v>
                </c:pt>
              </c:numCache>
            </c:numRef>
          </c:val>
        </c:ser>
        <c:ser>
          <c:idx val="2"/>
          <c:order val="6"/>
          <c:tx>
            <c:strRef>
              <c:f>REwInga!$I$101</c:f>
              <c:strCache>
                <c:ptCount val="1"/>
                <c:pt idx="0">
                  <c:v>CO2 finance</c:v>
                </c:pt>
              </c:strCache>
            </c:strRef>
          </c:tx>
          <c:invertIfNegative val="0"/>
          <c:val>
            <c:numRef>
              <c:f>(REwInga!$I$125,REwInga!$I$130,REwInga!$I$135,REwInga!$I$140,REwInga!$I$145)</c:f>
              <c:numCache>
                <c:formatCode>0.00</c:formatCode>
                <c:ptCount val="5"/>
                <c:pt idx="0">
                  <c:v>0</c:v>
                </c:pt>
                <c:pt idx="1">
                  <c:v>-4.1287245244923249E-3</c:v>
                </c:pt>
                <c:pt idx="2">
                  <c:v>-4.2855747179542394E-2</c:v>
                </c:pt>
                <c:pt idx="3">
                  <c:v>-9.8035707613745846E-2</c:v>
                </c:pt>
                <c:pt idx="4">
                  <c:v>-0.21275959849307977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91264"/>
        <c:axId val="155705344"/>
      </c:barChart>
      <c:catAx>
        <c:axId val="1556912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55705344"/>
        <c:crosses val="autoZero"/>
        <c:auto val="1"/>
        <c:lblAlgn val="ctr"/>
        <c:lblOffset val="100"/>
        <c:noMultiLvlLbl val="0"/>
      </c:catAx>
      <c:valAx>
        <c:axId val="155705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Billion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556912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REwoInga!$C$9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multiLvlStrRef>
              <c:f>REwoInga!$A$10:$B$52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REwoInga!$C$10:$C$52</c:f>
              <c:numCache>
                <c:formatCode>_(* #,##0_);_(* \(#,##0\);_(* "-"??_);_(@_)</c:formatCode>
                <c:ptCount val="43"/>
                <c:pt idx="0">
                  <c:v>0.23984879999999997</c:v>
                </c:pt>
                <c:pt idx="1">
                  <c:v>0.23984879999999997</c:v>
                </c:pt>
                <c:pt idx="2">
                  <c:v>0.23984879999999997</c:v>
                </c:pt>
                <c:pt idx="3">
                  <c:v>0.23984879999999997</c:v>
                </c:pt>
                <c:pt idx="4">
                  <c:v>0.23984879999999997</c:v>
                </c:pt>
                <c:pt idx="5">
                  <c:v>0</c:v>
                </c:pt>
                <c:pt idx="6">
                  <c:v>1.873764</c:v>
                </c:pt>
                <c:pt idx="7">
                  <c:v>1.873764</c:v>
                </c:pt>
                <c:pt idx="8">
                  <c:v>2.7005327999999995</c:v>
                </c:pt>
                <c:pt idx="9">
                  <c:v>2.7005327999999995</c:v>
                </c:pt>
                <c:pt idx="10">
                  <c:v>2.7005327999999995</c:v>
                </c:pt>
                <c:pt idx="11">
                  <c:v>2.7005327999999995</c:v>
                </c:pt>
                <c:pt idx="12">
                  <c:v>2.7005327999999995</c:v>
                </c:pt>
                <c:pt idx="13">
                  <c:v>2.7005327999999995</c:v>
                </c:pt>
                <c:pt idx="14">
                  <c:v>2.7005327999999995</c:v>
                </c:pt>
                <c:pt idx="15">
                  <c:v>2.7005327999999995</c:v>
                </c:pt>
                <c:pt idx="16">
                  <c:v>2.7005327999999995</c:v>
                </c:pt>
                <c:pt idx="17">
                  <c:v>2.7005327999999995</c:v>
                </c:pt>
                <c:pt idx="18">
                  <c:v>2.7005327999999995</c:v>
                </c:pt>
                <c:pt idx="19">
                  <c:v>2.7005327999999995</c:v>
                </c:pt>
                <c:pt idx="20">
                  <c:v>2.7005327999999995</c:v>
                </c:pt>
                <c:pt idx="22">
                  <c:v>0.23984879999999997</c:v>
                </c:pt>
                <c:pt idx="23">
                  <c:v>0.23984879999999997</c:v>
                </c:pt>
                <c:pt idx="24">
                  <c:v>0.23984879999999997</c:v>
                </c:pt>
                <c:pt idx="25">
                  <c:v>0.23984879999999997</c:v>
                </c:pt>
                <c:pt idx="26">
                  <c:v>0.23984879999999997</c:v>
                </c:pt>
                <c:pt idx="27">
                  <c:v>0</c:v>
                </c:pt>
                <c:pt idx="28">
                  <c:v>1.873764</c:v>
                </c:pt>
                <c:pt idx="29">
                  <c:v>1.873764</c:v>
                </c:pt>
                <c:pt idx="30">
                  <c:v>2.4714587999999997</c:v>
                </c:pt>
                <c:pt idx="31">
                  <c:v>2.4714587999999997</c:v>
                </c:pt>
                <c:pt idx="32">
                  <c:v>2.4714587999999997</c:v>
                </c:pt>
                <c:pt idx="33">
                  <c:v>2.4714587999999997</c:v>
                </c:pt>
                <c:pt idx="34">
                  <c:v>2.4714587999999997</c:v>
                </c:pt>
                <c:pt idx="35">
                  <c:v>2.4714587999999997</c:v>
                </c:pt>
                <c:pt idx="36">
                  <c:v>2.4714587999999997</c:v>
                </c:pt>
                <c:pt idx="37">
                  <c:v>2.4714587999999997</c:v>
                </c:pt>
                <c:pt idx="38">
                  <c:v>2.5389108</c:v>
                </c:pt>
                <c:pt idx="39">
                  <c:v>2.9128751999999998</c:v>
                </c:pt>
                <c:pt idx="40">
                  <c:v>2.9128751999999998</c:v>
                </c:pt>
                <c:pt idx="41">
                  <c:v>2.9128751999999998</c:v>
                </c:pt>
                <c:pt idx="42">
                  <c:v>2.9128751999999998</c:v>
                </c:pt>
              </c:numCache>
            </c:numRef>
          </c:val>
        </c:ser>
        <c:ser>
          <c:idx val="1"/>
          <c:order val="1"/>
          <c:tx>
            <c:strRef>
              <c:f>REwoInga!$D$9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multiLvlStrRef>
              <c:f>REwoInga!$A$10:$B$52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REwoInga!$D$10:$D$52</c:f>
              <c:numCache>
                <c:formatCode>_(* #,##0_);_(* \(#,##0\);_(* "-"??_);_(@_)</c:formatCode>
                <c:ptCount val="43"/>
                <c:pt idx="0">
                  <c:v>7.6679784</c:v>
                </c:pt>
                <c:pt idx="1">
                  <c:v>6.3792948000000003</c:v>
                </c:pt>
                <c:pt idx="2">
                  <c:v>6.4915104000000001</c:v>
                </c:pt>
                <c:pt idx="3">
                  <c:v>3.4708872</c:v>
                </c:pt>
                <c:pt idx="4">
                  <c:v>2.2402823999999999</c:v>
                </c:pt>
                <c:pt idx="5">
                  <c:v>0.34864799999999996</c:v>
                </c:pt>
                <c:pt idx="6">
                  <c:v>0.81424199999999991</c:v>
                </c:pt>
                <c:pt idx="7">
                  <c:v>4.6427999999999999E-3</c:v>
                </c:pt>
                <c:pt idx="8">
                  <c:v>4.6427999999999999E-3</c:v>
                </c:pt>
                <c:pt idx="9">
                  <c:v>4.6427999999999999E-3</c:v>
                </c:pt>
                <c:pt idx="10">
                  <c:v>4.6427999999999999E-3</c:v>
                </c:pt>
                <c:pt idx="11">
                  <c:v>4.6427999999999999E-3</c:v>
                </c:pt>
                <c:pt idx="12">
                  <c:v>4.6427999999999999E-3</c:v>
                </c:pt>
                <c:pt idx="13">
                  <c:v>4.6427999999999999E-3</c:v>
                </c:pt>
                <c:pt idx="14">
                  <c:v>4.6427999999999999E-3</c:v>
                </c:pt>
                <c:pt idx="15">
                  <c:v>4.6427999999999999E-3</c:v>
                </c:pt>
                <c:pt idx="16">
                  <c:v>4.6427999999999999E-3</c:v>
                </c:pt>
                <c:pt idx="17">
                  <c:v>4.6427999999999999E-3</c:v>
                </c:pt>
                <c:pt idx="18">
                  <c:v>4.6427999999999999E-3</c:v>
                </c:pt>
                <c:pt idx="19">
                  <c:v>4.6427999999999999E-3</c:v>
                </c:pt>
                <c:pt idx="20">
                  <c:v>4.9931999999999997E-3</c:v>
                </c:pt>
                <c:pt idx="22">
                  <c:v>7.6679784</c:v>
                </c:pt>
                <c:pt idx="23">
                  <c:v>6.3792948000000003</c:v>
                </c:pt>
                <c:pt idx="24">
                  <c:v>6.4915980000000015</c:v>
                </c:pt>
                <c:pt idx="25">
                  <c:v>3.4895459999999998</c:v>
                </c:pt>
                <c:pt idx="26">
                  <c:v>2.2408956</c:v>
                </c:pt>
                <c:pt idx="27">
                  <c:v>0.35451719999999998</c:v>
                </c:pt>
                <c:pt idx="28">
                  <c:v>0.81126359999999997</c:v>
                </c:pt>
                <c:pt idx="29">
                  <c:v>5.2559999999999994E-3</c:v>
                </c:pt>
                <c:pt idx="30">
                  <c:v>5.2559999999999994E-3</c:v>
                </c:pt>
                <c:pt idx="31">
                  <c:v>5.2559999999999994E-3</c:v>
                </c:pt>
                <c:pt idx="32">
                  <c:v>5.2559999999999994E-3</c:v>
                </c:pt>
                <c:pt idx="33">
                  <c:v>5.2559999999999994E-3</c:v>
                </c:pt>
                <c:pt idx="34">
                  <c:v>5.2559999999999994E-3</c:v>
                </c:pt>
                <c:pt idx="35">
                  <c:v>5.2559999999999994E-3</c:v>
                </c:pt>
                <c:pt idx="36">
                  <c:v>5.2559999999999994E-3</c:v>
                </c:pt>
                <c:pt idx="37">
                  <c:v>5.2559999999999994E-3</c:v>
                </c:pt>
                <c:pt idx="38">
                  <c:v>5.2559999999999994E-3</c:v>
                </c:pt>
                <c:pt idx="39">
                  <c:v>5.2559999999999994E-3</c:v>
                </c:pt>
                <c:pt idx="40">
                  <c:v>5.2559999999999994E-3</c:v>
                </c:pt>
                <c:pt idx="41">
                  <c:v>5.2559999999999994E-3</c:v>
                </c:pt>
                <c:pt idx="42">
                  <c:v>5.2559999999999994E-3</c:v>
                </c:pt>
              </c:numCache>
            </c:numRef>
          </c:val>
        </c:ser>
        <c:ser>
          <c:idx val="2"/>
          <c:order val="2"/>
          <c:tx>
            <c:strRef>
              <c:f>REwoInga!$E$9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multiLvlStrRef>
              <c:f>REwoInga!$A$10:$B$52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REwoInga!$E$10:$E$52</c:f>
              <c:numCache>
                <c:formatCode>_(* #,##0_);_(* \(#,##0\);_(* "-"??_);_(@_)</c:formatCode>
                <c:ptCount val="43"/>
                <c:pt idx="0">
                  <c:v>28.499783999999998</c:v>
                </c:pt>
                <c:pt idx="1">
                  <c:v>47.270098799999992</c:v>
                </c:pt>
                <c:pt idx="2">
                  <c:v>68.002653600000002</c:v>
                </c:pt>
                <c:pt idx="3">
                  <c:v>76.682324399999999</c:v>
                </c:pt>
                <c:pt idx="4">
                  <c:v>81.88042080000001</c:v>
                </c:pt>
                <c:pt idx="5">
                  <c:v>87.940851599999988</c:v>
                </c:pt>
                <c:pt idx="6">
                  <c:v>95.789899199999994</c:v>
                </c:pt>
                <c:pt idx="7">
                  <c:v>92.418350400000008</c:v>
                </c:pt>
                <c:pt idx="8">
                  <c:v>94.252606799999981</c:v>
                </c:pt>
                <c:pt idx="9">
                  <c:v>101.96412240000001</c:v>
                </c:pt>
                <c:pt idx="10">
                  <c:v>103.52305200000001</c:v>
                </c:pt>
                <c:pt idx="11">
                  <c:v>105.47442960000001</c:v>
                </c:pt>
                <c:pt idx="12">
                  <c:v>105.7224252</c:v>
                </c:pt>
                <c:pt idx="13">
                  <c:v>104.93130959999999</c:v>
                </c:pt>
                <c:pt idx="14">
                  <c:v>105.5596644</c:v>
                </c:pt>
                <c:pt idx="15">
                  <c:v>103.95684719999998</c:v>
                </c:pt>
                <c:pt idx="16">
                  <c:v>99.785422800000006</c:v>
                </c:pt>
                <c:pt idx="17">
                  <c:v>101.94958079999999</c:v>
                </c:pt>
                <c:pt idx="18">
                  <c:v>103.45472399999998</c:v>
                </c:pt>
                <c:pt idx="19">
                  <c:v>104.848878</c:v>
                </c:pt>
                <c:pt idx="20">
                  <c:v>100.72212959999999</c:v>
                </c:pt>
                <c:pt idx="22">
                  <c:v>28.499783999999998</c:v>
                </c:pt>
                <c:pt idx="23">
                  <c:v>47.270098799999992</c:v>
                </c:pt>
                <c:pt idx="24">
                  <c:v>68.002653600000002</c:v>
                </c:pt>
                <c:pt idx="25">
                  <c:v>76.682236800000013</c:v>
                </c:pt>
                <c:pt idx="26">
                  <c:v>81.881384400000002</c:v>
                </c:pt>
                <c:pt idx="27">
                  <c:v>87.916060799999997</c:v>
                </c:pt>
                <c:pt idx="28">
                  <c:v>95.776233599999998</c:v>
                </c:pt>
                <c:pt idx="29">
                  <c:v>92.433680400000014</c:v>
                </c:pt>
                <c:pt idx="30">
                  <c:v>94.583734799999988</c:v>
                </c:pt>
                <c:pt idx="31">
                  <c:v>102.22166639999999</c:v>
                </c:pt>
                <c:pt idx="32">
                  <c:v>103.92268319999999</c:v>
                </c:pt>
                <c:pt idx="33">
                  <c:v>105.92040119999999</c:v>
                </c:pt>
                <c:pt idx="34">
                  <c:v>106.80962880000001</c:v>
                </c:pt>
                <c:pt idx="35">
                  <c:v>106.4675508</c:v>
                </c:pt>
                <c:pt idx="36">
                  <c:v>107.13260999999999</c:v>
                </c:pt>
                <c:pt idx="37">
                  <c:v>107.05228079999999</c:v>
                </c:pt>
                <c:pt idx="38">
                  <c:v>105.944316</c:v>
                </c:pt>
                <c:pt idx="39">
                  <c:v>107.5633392</c:v>
                </c:pt>
                <c:pt idx="40">
                  <c:v>107.40110399999999</c:v>
                </c:pt>
                <c:pt idx="41">
                  <c:v>107.21144999999999</c:v>
                </c:pt>
                <c:pt idx="42">
                  <c:v>104.380218</c:v>
                </c:pt>
              </c:numCache>
            </c:numRef>
          </c:val>
        </c:ser>
        <c:ser>
          <c:idx val="3"/>
          <c:order val="3"/>
          <c:tx>
            <c:strRef>
              <c:f>REwoInga!$F$9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multiLvlStrRef>
              <c:f>REwoInga!$A$10:$B$52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REwoInga!$F$10:$F$52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REwoInga!$G$9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multiLvlStrRef>
              <c:f>REwoInga!$A$10:$B$52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REwoInga!$G$10:$G$52</c:f>
              <c:numCache>
                <c:formatCode>_(* #,##0_);_(* \(#,##0\);_(* "-"??_);_(@_)</c:formatCode>
                <c:ptCount val="43"/>
                <c:pt idx="0">
                  <c:v>10.406529599999997</c:v>
                </c:pt>
                <c:pt idx="1">
                  <c:v>10.406529599999997</c:v>
                </c:pt>
                <c:pt idx="2">
                  <c:v>10.406529599999997</c:v>
                </c:pt>
                <c:pt idx="3">
                  <c:v>10.5884748</c:v>
                </c:pt>
                <c:pt idx="4">
                  <c:v>10.625879999999999</c:v>
                </c:pt>
                <c:pt idx="5">
                  <c:v>11.6725248</c:v>
                </c:pt>
                <c:pt idx="6">
                  <c:v>11.7577596</c:v>
                </c:pt>
                <c:pt idx="7">
                  <c:v>22.530194400000003</c:v>
                </c:pt>
                <c:pt idx="8">
                  <c:v>25.767014400000001</c:v>
                </c:pt>
                <c:pt idx="9">
                  <c:v>27.842871600000002</c:v>
                </c:pt>
                <c:pt idx="10">
                  <c:v>34.492675200000008</c:v>
                </c:pt>
                <c:pt idx="11">
                  <c:v>40.943539199999996</c:v>
                </c:pt>
                <c:pt idx="12">
                  <c:v>47.736130799999998</c:v>
                </c:pt>
                <c:pt idx="13">
                  <c:v>54.190498799999993</c:v>
                </c:pt>
                <c:pt idx="14">
                  <c:v>58.573126799999997</c:v>
                </c:pt>
                <c:pt idx="15">
                  <c:v>63.377461199999999</c:v>
                </c:pt>
                <c:pt idx="16">
                  <c:v>68.559001199999997</c:v>
                </c:pt>
                <c:pt idx="17">
                  <c:v>68.848256399999997</c:v>
                </c:pt>
                <c:pt idx="18">
                  <c:v>69.446914800000002</c:v>
                </c:pt>
                <c:pt idx="19">
                  <c:v>69.446827200000001</c:v>
                </c:pt>
                <c:pt idx="20">
                  <c:v>69.905588399999999</c:v>
                </c:pt>
                <c:pt idx="22">
                  <c:v>10.406529599999997</c:v>
                </c:pt>
                <c:pt idx="23">
                  <c:v>10.406529599999997</c:v>
                </c:pt>
                <c:pt idx="24">
                  <c:v>10.406529599999997</c:v>
                </c:pt>
                <c:pt idx="25">
                  <c:v>10.5884748</c:v>
                </c:pt>
                <c:pt idx="26">
                  <c:v>10.625879999999999</c:v>
                </c:pt>
                <c:pt idx="27">
                  <c:v>11.6725248</c:v>
                </c:pt>
                <c:pt idx="28">
                  <c:v>11.757847199999999</c:v>
                </c:pt>
                <c:pt idx="29">
                  <c:v>22.530194400000003</c:v>
                </c:pt>
                <c:pt idx="30">
                  <c:v>25.767014400000001</c:v>
                </c:pt>
                <c:pt idx="31">
                  <c:v>27.849791999999997</c:v>
                </c:pt>
                <c:pt idx="32">
                  <c:v>34.499507999999999</c:v>
                </c:pt>
                <c:pt idx="33">
                  <c:v>40.953350399999998</c:v>
                </c:pt>
                <c:pt idx="34">
                  <c:v>47.745854399999999</c:v>
                </c:pt>
                <c:pt idx="35">
                  <c:v>54.200309999999995</c:v>
                </c:pt>
                <c:pt idx="36">
                  <c:v>58.582937999999999</c:v>
                </c:pt>
                <c:pt idx="37">
                  <c:v>63.387272399999993</c:v>
                </c:pt>
                <c:pt idx="38">
                  <c:v>68.574944400000007</c:v>
                </c:pt>
                <c:pt idx="39">
                  <c:v>69.131379600000002</c:v>
                </c:pt>
                <c:pt idx="40">
                  <c:v>69.728461199999998</c:v>
                </c:pt>
                <c:pt idx="41">
                  <c:v>69.728461199999998</c:v>
                </c:pt>
                <c:pt idx="42">
                  <c:v>70.186872000000008</c:v>
                </c:pt>
              </c:numCache>
            </c:numRef>
          </c:val>
        </c:ser>
        <c:ser>
          <c:idx val="5"/>
          <c:order val="5"/>
          <c:tx>
            <c:strRef>
              <c:f>REwoInga!$H$9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REwoInga!$A$10:$B$52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REwoInga!$H$10:$H$52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0.22486920000000002</c:v>
                </c:pt>
                <c:pt idx="3">
                  <c:v>0.48723119999999998</c:v>
                </c:pt>
                <c:pt idx="4">
                  <c:v>1.4300700000000002</c:v>
                </c:pt>
                <c:pt idx="5">
                  <c:v>1.8748152000000002</c:v>
                </c:pt>
                <c:pt idx="6">
                  <c:v>2.303442</c:v>
                </c:pt>
                <c:pt idx="7">
                  <c:v>2.3406720000000001</c:v>
                </c:pt>
                <c:pt idx="8">
                  <c:v>3.4763184000000003</c:v>
                </c:pt>
                <c:pt idx="9">
                  <c:v>3.5318567999999999</c:v>
                </c:pt>
                <c:pt idx="10">
                  <c:v>3.6297060000000001</c:v>
                </c:pt>
                <c:pt idx="11">
                  <c:v>3.7919411999999997</c:v>
                </c:pt>
                <c:pt idx="12">
                  <c:v>3.9341159999999999</c:v>
                </c:pt>
                <c:pt idx="13">
                  <c:v>5.9855327999999997</c:v>
                </c:pt>
                <c:pt idx="14">
                  <c:v>8.1104459999999996</c:v>
                </c:pt>
                <c:pt idx="15">
                  <c:v>8.2562999999999995</c:v>
                </c:pt>
                <c:pt idx="16">
                  <c:v>9.6634188000000005</c:v>
                </c:pt>
                <c:pt idx="17">
                  <c:v>10.206713999999998</c:v>
                </c:pt>
                <c:pt idx="18">
                  <c:v>10.655839199999999</c:v>
                </c:pt>
                <c:pt idx="19">
                  <c:v>11.215953599999999</c:v>
                </c:pt>
                <c:pt idx="20">
                  <c:v>11.760562799999999</c:v>
                </c:pt>
                <c:pt idx="22">
                  <c:v>0</c:v>
                </c:pt>
                <c:pt idx="23">
                  <c:v>0</c:v>
                </c:pt>
                <c:pt idx="24">
                  <c:v>0.22486920000000002</c:v>
                </c:pt>
                <c:pt idx="25">
                  <c:v>0.48723119999999998</c:v>
                </c:pt>
                <c:pt idx="26">
                  <c:v>1.4300700000000002</c:v>
                </c:pt>
                <c:pt idx="27">
                  <c:v>1.8748152000000002</c:v>
                </c:pt>
                <c:pt idx="28">
                  <c:v>2.3237652</c:v>
                </c:pt>
                <c:pt idx="29">
                  <c:v>2.3657255999999998</c:v>
                </c:pt>
                <c:pt idx="30">
                  <c:v>3.4265615999999999</c:v>
                </c:pt>
                <c:pt idx="31">
                  <c:v>3.5318567999999999</c:v>
                </c:pt>
                <c:pt idx="32">
                  <c:v>3.6297060000000001</c:v>
                </c:pt>
                <c:pt idx="33">
                  <c:v>3.7879115999999993</c:v>
                </c:pt>
                <c:pt idx="34">
                  <c:v>3.9762515999999999</c:v>
                </c:pt>
                <c:pt idx="35">
                  <c:v>5.7844907999999995</c:v>
                </c:pt>
                <c:pt idx="36">
                  <c:v>6.8923680000000003</c:v>
                </c:pt>
                <c:pt idx="37">
                  <c:v>8.2965959999999992</c:v>
                </c:pt>
                <c:pt idx="38">
                  <c:v>9.784043999999998</c:v>
                </c:pt>
                <c:pt idx="39">
                  <c:v>14.053142399999997</c:v>
                </c:pt>
                <c:pt idx="40">
                  <c:v>20.353859999999997</c:v>
                </c:pt>
                <c:pt idx="41">
                  <c:v>24.3351924</c:v>
                </c:pt>
                <c:pt idx="42">
                  <c:v>25.226697599999998</c:v>
                </c:pt>
              </c:numCache>
            </c:numRef>
          </c:val>
        </c:ser>
        <c:ser>
          <c:idx val="6"/>
          <c:order val="6"/>
          <c:tx>
            <c:strRef>
              <c:f>REwoInga!$I$9</c:f>
              <c:strCache>
                <c:ptCount val="1"/>
                <c:pt idx="0">
                  <c:v>Solar PV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multiLvlStrRef>
              <c:f>REwoInga!$A$10:$B$52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REwoInga!$I$10:$I$52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8.7599999999999997E-2</c:v>
                </c:pt>
                <c:pt idx="3">
                  <c:v>0.13437840000000001</c:v>
                </c:pt>
                <c:pt idx="4">
                  <c:v>0.33104039999999996</c:v>
                </c:pt>
                <c:pt idx="5">
                  <c:v>0.69484319999999988</c:v>
                </c:pt>
                <c:pt idx="6">
                  <c:v>1.3576247999999997</c:v>
                </c:pt>
                <c:pt idx="7">
                  <c:v>1.4293691999999998</c:v>
                </c:pt>
                <c:pt idx="8">
                  <c:v>1.4385672</c:v>
                </c:pt>
                <c:pt idx="9">
                  <c:v>1.6345284000000002</c:v>
                </c:pt>
                <c:pt idx="10">
                  <c:v>1.7622492000000003</c:v>
                </c:pt>
                <c:pt idx="11">
                  <c:v>1.9357848</c:v>
                </c:pt>
                <c:pt idx="12">
                  <c:v>2.4748752000000001</c:v>
                </c:pt>
                <c:pt idx="13">
                  <c:v>3.1402847999999999</c:v>
                </c:pt>
                <c:pt idx="14">
                  <c:v>4.8320160000000003</c:v>
                </c:pt>
                <c:pt idx="15">
                  <c:v>5.8874208000000001</c:v>
                </c:pt>
                <c:pt idx="16">
                  <c:v>7.4804268</c:v>
                </c:pt>
                <c:pt idx="17">
                  <c:v>7.9906968000000003</c:v>
                </c:pt>
                <c:pt idx="18">
                  <c:v>8.3407463999999987</c:v>
                </c:pt>
                <c:pt idx="19">
                  <c:v>8.6837880000000016</c:v>
                </c:pt>
                <c:pt idx="20">
                  <c:v>8.8696751999999996</c:v>
                </c:pt>
                <c:pt idx="22">
                  <c:v>0</c:v>
                </c:pt>
                <c:pt idx="23">
                  <c:v>0</c:v>
                </c:pt>
                <c:pt idx="24">
                  <c:v>8.7599999999999997E-2</c:v>
                </c:pt>
                <c:pt idx="25">
                  <c:v>0.13639320000000002</c:v>
                </c:pt>
                <c:pt idx="26">
                  <c:v>0.33156599999999992</c:v>
                </c:pt>
                <c:pt idx="27">
                  <c:v>0.71280120000000002</c:v>
                </c:pt>
                <c:pt idx="28">
                  <c:v>1.3577999999999999</c:v>
                </c:pt>
                <c:pt idx="29">
                  <c:v>1.4293691999999998</c:v>
                </c:pt>
                <c:pt idx="30">
                  <c:v>1.4385672</c:v>
                </c:pt>
                <c:pt idx="31">
                  <c:v>1.6220016000000004</c:v>
                </c:pt>
                <c:pt idx="32">
                  <c:v>1.6220016000000004</c:v>
                </c:pt>
                <c:pt idx="33">
                  <c:v>1.7517372000000002</c:v>
                </c:pt>
                <c:pt idx="34">
                  <c:v>1.8607116000000001</c:v>
                </c:pt>
                <c:pt idx="35">
                  <c:v>2.3899908000000005</c:v>
                </c:pt>
                <c:pt idx="36">
                  <c:v>5.0735292000000012</c:v>
                </c:pt>
                <c:pt idx="37">
                  <c:v>8.1970823999999993</c:v>
                </c:pt>
                <c:pt idx="38">
                  <c:v>11.4705192</c:v>
                </c:pt>
                <c:pt idx="39">
                  <c:v>12.8368164</c:v>
                </c:pt>
                <c:pt idx="40">
                  <c:v>14.138727599999998</c:v>
                </c:pt>
                <c:pt idx="41">
                  <c:v>15.4301268</c:v>
                </c:pt>
                <c:pt idx="42">
                  <c:v>16.643036399999996</c:v>
                </c:pt>
              </c:numCache>
            </c:numRef>
          </c:val>
        </c:ser>
        <c:ser>
          <c:idx val="8"/>
          <c:order val="7"/>
          <c:tx>
            <c:strRef>
              <c:f>REwoInga!$J$9</c:f>
              <c:strCache>
                <c:ptCount val="1"/>
                <c:pt idx="0">
                  <c:v>Solar Thermal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REwoInga!$A$10:$B$52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REwoInga!$J$10:$J$52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0.10038959999999998</c:v>
                </c:pt>
                <c:pt idx="18">
                  <c:v>0.97533839999999994</c:v>
                </c:pt>
                <c:pt idx="19">
                  <c:v>2.3555639999999998</c:v>
                </c:pt>
                <c:pt idx="20">
                  <c:v>3.1479936000000004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3.3287999999999998E-3</c:v>
                </c:pt>
                <c:pt idx="38">
                  <c:v>3.8105999999999994E-2</c:v>
                </c:pt>
                <c:pt idx="39">
                  <c:v>0.46314120000000003</c:v>
                </c:pt>
                <c:pt idx="40">
                  <c:v>1.496208</c:v>
                </c:pt>
                <c:pt idx="41">
                  <c:v>4.1021327999999997</c:v>
                </c:pt>
                <c:pt idx="42">
                  <c:v>6.6385031999999997</c:v>
                </c:pt>
              </c:numCache>
            </c:numRef>
          </c:val>
        </c:ser>
        <c:ser>
          <c:idx val="7"/>
          <c:order val="8"/>
          <c:tx>
            <c:strRef>
              <c:f>REwoInga!$K$9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multiLvlStrRef>
              <c:f>REwoInga!$A$10:$B$52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REwoInga!$K$10:$K$52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2.6279999999999997E-3</c:v>
                </c:pt>
                <c:pt idx="3">
                  <c:v>5.5187999999999994E-2</c:v>
                </c:pt>
                <c:pt idx="4">
                  <c:v>1.1532540000000002</c:v>
                </c:pt>
                <c:pt idx="5">
                  <c:v>2.4393096000000001</c:v>
                </c:pt>
                <c:pt idx="6">
                  <c:v>2.5506492000000005</c:v>
                </c:pt>
                <c:pt idx="7">
                  <c:v>2.6014572000000005</c:v>
                </c:pt>
                <c:pt idx="8">
                  <c:v>2.6416655999999996</c:v>
                </c:pt>
                <c:pt idx="9">
                  <c:v>2.6845020000000006</c:v>
                </c:pt>
                <c:pt idx="10">
                  <c:v>2.7317184000000001</c:v>
                </c:pt>
                <c:pt idx="11">
                  <c:v>2.7862055999999997</c:v>
                </c:pt>
                <c:pt idx="12">
                  <c:v>2.9063051999999998</c:v>
                </c:pt>
                <c:pt idx="13">
                  <c:v>2.9768231999999997</c:v>
                </c:pt>
                <c:pt idx="14">
                  <c:v>3.0508451999999999</c:v>
                </c:pt>
                <c:pt idx="15">
                  <c:v>3.1138295999999994</c:v>
                </c:pt>
                <c:pt idx="16">
                  <c:v>3.1797923999999997</c:v>
                </c:pt>
                <c:pt idx="17">
                  <c:v>3.2900807999999997</c:v>
                </c:pt>
                <c:pt idx="18">
                  <c:v>3.3750527999999993</c:v>
                </c:pt>
                <c:pt idx="19">
                  <c:v>3.4667699999999999</c:v>
                </c:pt>
                <c:pt idx="20">
                  <c:v>3.5462232</c:v>
                </c:pt>
                <c:pt idx="22">
                  <c:v>0</c:v>
                </c:pt>
                <c:pt idx="23">
                  <c:v>0</c:v>
                </c:pt>
                <c:pt idx="24">
                  <c:v>2.6279999999999997E-3</c:v>
                </c:pt>
                <c:pt idx="25">
                  <c:v>5.5187999999999994E-2</c:v>
                </c:pt>
                <c:pt idx="26">
                  <c:v>1.1532540000000002</c:v>
                </c:pt>
                <c:pt idx="27">
                  <c:v>2.4393096000000001</c:v>
                </c:pt>
                <c:pt idx="28">
                  <c:v>2.5506492000000005</c:v>
                </c:pt>
                <c:pt idx="29">
                  <c:v>2.5889304000000002</c:v>
                </c:pt>
                <c:pt idx="30">
                  <c:v>2.6291387999999998</c:v>
                </c:pt>
                <c:pt idx="31">
                  <c:v>2.6719751999999999</c:v>
                </c:pt>
                <c:pt idx="32">
                  <c:v>2.7191916000000003</c:v>
                </c:pt>
                <c:pt idx="33">
                  <c:v>2.7736787999999999</c:v>
                </c:pt>
                <c:pt idx="34">
                  <c:v>2.8265015999999998</c:v>
                </c:pt>
                <c:pt idx="35">
                  <c:v>2.8821276</c:v>
                </c:pt>
                <c:pt idx="36">
                  <c:v>2.9414327999999994</c:v>
                </c:pt>
                <c:pt idx="37">
                  <c:v>3.1286339999999995</c:v>
                </c:pt>
                <c:pt idx="38">
                  <c:v>3.2072988000000002</c:v>
                </c:pt>
                <c:pt idx="39">
                  <c:v>3.2898180000000004</c:v>
                </c:pt>
                <c:pt idx="40">
                  <c:v>3.3753155999999995</c:v>
                </c:pt>
                <c:pt idx="41">
                  <c:v>3.4683467999999995</c:v>
                </c:pt>
                <c:pt idx="42">
                  <c:v>3.5487636</c:v>
                </c:pt>
              </c:numCache>
            </c:numRef>
          </c:val>
        </c:ser>
        <c:ser>
          <c:idx val="9"/>
          <c:order val="9"/>
          <c:tx>
            <c:strRef>
              <c:f>REwoInga!$O$9</c:f>
              <c:strCache>
                <c:ptCount val="1"/>
                <c:pt idx="0">
                  <c:v>Net Imports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multiLvlStrRef>
              <c:f>REwoInga!$A$10:$B$52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REwoInga!$O$10:$O$52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4.5781512000000006</c:v>
                </c:pt>
                <c:pt idx="16">
                  <c:v>9.6338100000000004</c:v>
                </c:pt>
                <c:pt idx="17">
                  <c:v>14.890948799999991</c:v>
                </c:pt>
                <c:pt idx="18">
                  <c:v>20.176557599999999</c:v>
                </c:pt>
                <c:pt idx="19">
                  <c:v>25.498870800000009</c:v>
                </c:pt>
                <c:pt idx="20">
                  <c:v>30.474813599999994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3"/>
          <c:order val="11"/>
          <c:tx>
            <c:strRef>
              <c:f>REwoInga!$Q$9</c:f>
              <c:strCache>
                <c:ptCount val="1"/>
                <c:pt idx="0">
                  <c:v>Dist. 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multiLvlStrRef>
              <c:f>REwoInga!$A$10:$B$52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REwoInga!$Q$10:$Q$52</c:f>
              <c:numCache>
                <c:formatCode>_(* #,##0_);_(* \(#,##0\);_(* "-"??_);_(@_)</c:formatCode>
                <c:ptCount val="43"/>
                <c:pt idx="0">
                  <c:v>1.4414580000000001</c:v>
                </c:pt>
                <c:pt idx="1">
                  <c:v>1.3769844</c:v>
                </c:pt>
                <c:pt idx="2">
                  <c:v>1.5182831999999999</c:v>
                </c:pt>
                <c:pt idx="3">
                  <c:v>1.8429287999999999</c:v>
                </c:pt>
                <c:pt idx="4">
                  <c:v>1.2381384</c:v>
                </c:pt>
                <c:pt idx="5">
                  <c:v>1.2174648000000001</c:v>
                </c:pt>
                <c:pt idx="6">
                  <c:v>1.2578484000000001</c:v>
                </c:pt>
                <c:pt idx="7">
                  <c:v>1.2762443999999999</c:v>
                </c:pt>
                <c:pt idx="8">
                  <c:v>1.3079556000000001</c:v>
                </c:pt>
                <c:pt idx="9">
                  <c:v>1.3422947999999999</c:v>
                </c:pt>
                <c:pt idx="10">
                  <c:v>1.5136404000000006</c:v>
                </c:pt>
                <c:pt idx="11">
                  <c:v>1.5789900000000001</c:v>
                </c:pt>
                <c:pt idx="12">
                  <c:v>1.5224004000000002</c:v>
                </c:pt>
                <c:pt idx="13">
                  <c:v>1.5322115999999999</c:v>
                </c:pt>
                <c:pt idx="14">
                  <c:v>1.5110124</c:v>
                </c:pt>
                <c:pt idx="15">
                  <c:v>1.5188963999999996</c:v>
                </c:pt>
                <c:pt idx="16">
                  <c:v>1.5123263999999998</c:v>
                </c:pt>
                <c:pt idx="17">
                  <c:v>1.5209988000000001</c:v>
                </c:pt>
                <c:pt idx="18">
                  <c:v>1.5376428</c:v>
                </c:pt>
                <c:pt idx="19">
                  <c:v>1.5358031999999997</c:v>
                </c:pt>
                <c:pt idx="20">
                  <c:v>1.5734712</c:v>
                </c:pt>
                <c:pt idx="22">
                  <c:v>1.4414580000000001</c:v>
                </c:pt>
                <c:pt idx="23">
                  <c:v>1.3769844</c:v>
                </c:pt>
                <c:pt idx="24">
                  <c:v>1.5182831999999999</c:v>
                </c:pt>
                <c:pt idx="25">
                  <c:v>1.8271608000000001</c:v>
                </c:pt>
                <c:pt idx="26">
                  <c:v>1.2352475999999999</c:v>
                </c:pt>
                <c:pt idx="27">
                  <c:v>1.216326</c:v>
                </c:pt>
                <c:pt idx="28">
                  <c:v>1.2571476000000001</c:v>
                </c:pt>
                <c:pt idx="29">
                  <c:v>1.2757187999999999</c:v>
                </c:pt>
                <c:pt idx="30">
                  <c:v>1.3079556000000001</c:v>
                </c:pt>
                <c:pt idx="31">
                  <c:v>1.3450979999999997</c:v>
                </c:pt>
                <c:pt idx="32">
                  <c:v>1.5135528000000003</c:v>
                </c:pt>
                <c:pt idx="33">
                  <c:v>1.5790775999999997</c:v>
                </c:pt>
                <c:pt idx="34">
                  <c:v>1.5227508000000001</c:v>
                </c:pt>
                <c:pt idx="35">
                  <c:v>1.5326496000000001</c:v>
                </c:pt>
                <c:pt idx="36">
                  <c:v>1.5072456000000003</c:v>
                </c:pt>
                <c:pt idx="37">
                  <c:v>1.5156552000000001</c:v>
                </c:pt>
                <c:pt idx="38">
                  <c:v>1.5100488000000001</c:v>
                </c:pt>
                <c:pt idx="39">
                  <c:v>1.5083844000000002</c:v>
                </c:pt>
                <c:pt idx="40">
                  <c:v>1.5228384000000001</c:v>
                </c:pt>
                <c:pt idx="41">
                  <c:v>1.4969963999999998</c:v>
                </c:pt>
                <c:pt idx="42">
                  <c:v>1.5683904</c:v>
                </c:pt>
              </c:numCache>
            </c:numRef>
          </c:val>
        </c:ser>
        <c:ser>
          <c:idx val="14"/>
          <c:order val="12"/>
          <c:tx>
            <c:strRef>
              <c:f>REwoInga!$R$9</c:f>
              <c:strCache>
                <c:ptCount val="1"/>
                <c:pt idx="0">
                  <c:v>Dist. Biomass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multiLvlStrRef>
              <c:f>REwoInga!$A$10:$B$52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REwoInga!$R$10:$R$52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5"/>
          <c:order val="13"/>
          <c:tx>
            <c:strRef>
              <c:f>REwoInga!$S$9</c:f>
              <c:strCache>
                <c:ptCount val="1"/>
                <c:pt idx="0">
                  <c:v>Mini Hydro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multiLvlStrRef>
              <c:f>REwoInga!$A$10:$B$52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REwoInga!$S$10:$S$52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1.2487380000000001</c:v>
                </c:pt>
                <c:pt idx="5">
                  <c:v>1.4703660000000001</c:v>
                </c:pt>
                <c:pt idx="6">
                  <c:v>1.9769568</c:v>
                </c:pt>
                <c:pt idx="7">
                  <c:v>2.4914315999999994</c:v>
                </c:pt>
                <c:pt idx="8">
                  <c:v>2.9578139999999999</c:v>
                </c:pt>
                <c:pt idx="9">
                  <c:v>3.4149983999999995</c:v>
                </c:pt>
                <c:pt idx="10">
                  <c:v>4.0228548000000002</c:v>
                </c:pt>
                <c:pt idx="11">
                  <c:v>4.7164716000000002</c:v>
                </c:pt>
                <c:pt idx="12">
                  <c:v>5.5148579999999985</c:v>
                </c:pt>
                <c:pt idx="13">
                  <c:v>6.2807448000000008</c:v>
                </c:pt>
                <c:pt idx="14">
                  <c:v>7.1239824</c:v>
                </c:pt>
                <c:pt idx="15">
                  <c:v>7.8531647999999992</c:v>
                </c:pt>
                <c:pt idx="16">
                  <c:v>8.7762935999999989</c:v>
                </c:pt>
                <c:pt idx="17">
                  <c:v>9.7623192000000003</c:v>
                </c:pt>
                <c:pt idx="18">
                  <c:v>10.766477999999998</c:v>
                </c:pt>
                <c:pt idx="19">
                  <c:v>11.811545999999998</c:v>
                </c:pt>
                <c:pt idx="20">
                  <c:v>12.573315600000003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1.2497892000000002</c:v>
                </c:pt>
                <c:pt idx="27">
                  <c:v>1.4719428000000001</c:v>
                </c:pt>
                <c:pt idx="28">
                  <c:v>1.9768692000000001</c:v>
                </c:pt>
                <c:pt idx="29">
                  <c:v>2.4914315999999994</c:v>
                </c:pt>
                <c:pt idx="30">
                  <c:v>2.9534339999999997</c:v>
                </c:pt>
                <c:pt idx="31">
                  <c:v>3.4149983999999995</c:v>
                </c:pt>
                <c:pt idx="32">
                  <c:v>4.0199640000000008</c:v>
                </c:pt>
                <c:pt idx="33">
                  <c:v>4.7181360000000003</c:v>
                </c:pt>
                <c:pt idx="34">
                  <c:v>5.4042191999999991</c:v>
                </c:pt>
                <c:pt idx="35">
                  <c:v>6.1410228</c:v>
                </c:pt>
                <c:pt idx="36">
                  <c:v>6.9793548000000003</c:v>
                </c:pt>
                <c:pt idx="37">
                  <c:v>7.8557051999999992</c:v>
                </c:pt>
                <c:pt idx="38">
                  <c:v>8.7833892000000002</c:v>
                </c:pt>
                <c:pt idx="39">
                  <c:v>9.9789539999999999</c:v>
                </c:pt>
                <c:pt idx="40">
                  <c:v>11.001421199999999</c:v>
                </c:pt>
                <c:pt idx="41">
                  <c:v>12.045525600000001</c:v>
                </c:pt>
                <c:pt idx="42">
                  <c:v>12.829720799999999</c:v>
                </c:pt>
              </c:numCache>
            </c:numRef>
          </c:val>
        </c:ser>
        <c:ser>
          <c:idx val="16"/>
          <c:order val="14"/>
          <c:tx>
            <c:strRef>
              <c:f>REwoInga!$T$9</c:f>
              <c:strCache>
                <c:ptCount val="1"/>
                <c:pt idx="0">
                  <c:v>Dist.Solar PV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REwoInga!$A$10:$B$52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REwoInga!$T$10:$T$52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1.36656E-2</c:v>
                </c:pt>
                <c:pt idx="4">
                  <c:v>2.5929600000000001E-2</c:v>
                </c:pt>
                <c:pt idx="5">
                  <c:v>3.08352E-2</c:v>
                </c:pt>
                <c:pt idx="6">
                  <c:v>4.4851200000000001E-2</c:v>
                </c:pt>
                <c:pt idx="7">
                  <c:v>4.4851200000000001E-2</c:v>
                </c:pt>
                <c:pt idx="8">
                  <c:v>4.4851200000000001E-2</c:v>
                </c:pt>
                <c:pt idx="9">
                  <c:v>5.8166399999999993E-2</c:v>
                </c:pt>
                <c:pt idx="10">
                  <c:v>7.6124399999999995E-2</c:v>
                </c:pt>
                <c:pt idx="11">
                  <c:v>8.0504400000000004E-2</c:v>
                </c:pt>
                <c:pt idx="12">
                  <c:v>0.10170359999999999</c:v>
                </c:pt>
                <c:pt idx="13">
                  <c:v>0.10731</c:v>
                </c:pt>
                <c:pt idx="14">
                  <c:v>0.11335440000000001</c:v>
                </c:pt>
                <c:pt idx="15">
                  <c:v>0.11440560000000001</c:v>
                </c:pt>
                <c:pt idx="16">
                  <c:v>0.1337652</c:v>
                </c:pt>
                <c:pt idx="17">
                  <c:v>0.30554879999999995</c:v>
                </c:pt>
                <c:pt idx="18">
                  <c:v>0.38587800000000005</c:v>
                </c:pt>
                <c:pt idx="19">
                  <c:v>0.5339219999999999</c:v>
                </c:pt>
                <c:pt idx="20">
                  <c:v>2.0849675999999997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1.36656E-2</c:v>
                </c:pt>
                <c:pt idx="26">
                  <c:v>2.5929600000000001E-2</c:v>
                </c:pt>
                <c:pt idx="27">
                  <c:v>3.08352E-2</c:v>
                </c:pt>
                <c:pt idx="28">
                  <c:v>4.4851200000000001E-2</c:v>
                </c:pt>
                <c:pt idx="29">
                  <c:v>4.4851200000000001E-2</c:v>
                </c:pt>
                <c:pt idx="30">
                  <c:v>4.4851200000000001E-2</c:v>
                </c:pt>
                <c:pt idx="31">
                  <c:v>5.8166399999999993E-2</c:v>
                </c:pt>
                <c:pt idx="32">
                  <c:v>7.6124399999999995E-2</c:v>
                </c:pt>
                <c:pt idx="33">
                  <c:v>8.0504400000000004E-2</c:v>
                </c:pt>
                <c:pt idx="34">
                  <c:v>8.4621600000000005E-2</c:v>
                </c:pt>
                <c:pt idx="35">
                  <c:v>0.1043316</c:v>
                </c:pt>
                <c:pt idx="36">
                  <c:v>0.1109892</c:v>
                </c:pt>
                <c:pt idx="37">
                  <c:v>0.114318</c:v>
                </c:pt>
                <c:pt idx="38">
                  <c:v>0.20936399999999999</c:v>
                </c:pt>
                <c:pt idx="39">
                  <c:v>0.36634319999999998</c:v>
                </c:pt>
                <c:pt idx="40">
                  <c:v>0.44194199999999995</c:v>
                </c:pt>
                <c:pt idx="41">
                  <c:v>1.7305379999999997</c:v>
                </c:pt>
                <c:pt idx="42">
                  <c:v>3.6950556000000008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6166016"/>
        <c:axId val="156167552"/>
      </c:barChart>
      <c:lineChart>
        <c:grouping val="standard"/>
        <c:varyColors val="0"/>
        <c:ser>
          <c:idx val="12"/>
          <c:order val="10"/>
          <c:tx>
            <c:strRef>
              <c:f>REwoInga!$P$9</c:f>
              <c:strCache>
                <c:ptCount val="1"/>
                <c:pt idx="0">
                  <c:v>dom. System dmd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REwoInga!$A$10:$B$52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REwoInga!$P$10:$P$52</c:f>
              <c:numCache>
                <c:formatCode>_(* #,##0_);_(* \(#,##0\);_(* "-"??_);_(@_)</c:formatCode>
                <c:ptCount val="43"/>
                <c:pt idx="0">
                  <c:v>39.195744000000005</c:v>
                </c:pt>
                <c:pt idx="1">
                  <c:v>54.206004</c:v>
                </c:pt>
                <c:pt idx="2">
                  <c:v>72.672959999999989</c:v>
                </c:pt>
                <c:pt idx="3">
                  <c:v>78.63852</c:v>
                </c:pt>
                <c:pt idx="4">
                  <c:v>85.446791999999988</c:v>
                </c:pt>
                <c:pt idx="5">
                  <c:v>92.342663999999985</c:v>
                </c:pt>
                <c:pt idx="6">
                  <c:v>103.33383599999998</c:v>
                </c:pt>
                <c:pt idx="7">
                  <c:v>110.308548</c:v>
                </c:pt>
                <c:pt idx="8">
                  <c:v>117.68271600000001</c:v>
                </c:pt>
                <c:pt idx="9">
                  <c:v>127.73481599999997</c:v>
                </c:pt>
                <c:pt idx="10">
                  <c:v>136.65862799999999</c:v>
                </c:pt>
                <c:pt idx="11">
                  <c:v>145.60872000000001</c:v>
                </c:pt>
                <c:pt idx="12">
                  <c:v>153.77303999999995</c:v>
                </c:pt>
                <c:pt idx="13">
                  <c:v>162.40777199999999</c:v>
                </c:pt>
                <c:pt idx="14">
                  <c:v>171.54620399999996</c:v>
                </c:pt>
                <c:pt idx="15">
                  <c:v>181.22250000000003</c:v>
                </c:pt>
                <c:pt idx="16">
                  <c:v>190.759512</c:v>
                </c:pt>
                <c:pt idx="17">
                  <c:v>200.45595599999999</c:v>
                </c:pt>
                <c:pt idx="18">
                  <c:v>210.26365200000001</c:v>
                </c:pt>
                <c:pt idx="19">
                  <c:v>220.15982399999996</c:v>
                </c:pt>
                <c:pt idx="20">
                  <c:v>225.71629199999995</c:v>
                </c:pt>
                <c:pt idx="22">
                  <c:v>39.195744000000005</c:v>
                </c:pt>
                <c:pt idx="23">
                  <c:v>54.206004</c:v>
                </c:pt>
                <c:pt idx="24">
                  <c:v>72.672959999999989</c:v>
                </c:pt>
                <c:pt idx="25">
                  <c:v>78.63852</c:v>
                </c:pt>
                <c:pt idx="26">
                  <c:v>85.446791999999988</c:v>
                </c:pt>
                <c:pt idx="27">
                  <c:v>92.342663999999985</c:v>
                </c:pt>
                <c:pt idx="28">
                  <c:v>103.33383599999998</c:v>
                </c:pt>
                <c:pt idx="29">
                  <c:v>110.308548</c:v>
                </c:pt>
                <c:pt idx="30">
                  <c:v>117.68271600000001</c:v>
                </c:pt>
                <c:pt idx="31">
                  <c:v>127.73481599999997</c:v>
                </c:pt>
                <c:pt idx="32">
                  <c:v>136.65862799999999</c:v>
                </c:pt>
                <c:pt idx="33">
                  <c:v>145.60872000000001</c:v>
                </c:pt>
                <c:pt idx="34">
                  <c:v>153.77303999999995</c:v>
                </c:pt>
                <c:pt idx="35">
                  <c:v>162.40777199999999</c:v>
                </c:pt>
                <c:pt idx="36">
                  <c:v>171.54620399999996</c:v>
                </c:pt>
                <c:pt idx="37">
                  <c:v>181.22250000000003</c:v>
                </c:pt>
                <c:pt idx="38">
                  <c:v>190.759512</c:v>
                </c:pt>
                <c:pt idx="39">
                  <c:v>200.45595599999999</c:v>
                </c:pt>
                <c:pt idx="40">
                  <c:v>210.26365200000001</c:v>
                </c:pt>
                <c:pt idx="41">
                  <c:v>220.15982399999996</c:v>
                </c:pt>
                <c:pt idx="42">
                  <c:v>225.71629199999995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66016"/>
        <c:axId val="156167552"/>
      </c:lineChart>
      <c:catAx>
        <c:axId val="1561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167552"/>
        <c:crosses val="autoZero"/>
        <c:auto val="1"/>
        <c:lblAlgn val="ctr"/>
        <c:lblOffset val="100"/>
        <c:noMultiLvlLbl val="0"/>
      </c:catAx>
      <c:valAx>
        <c:axId val="156167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Elc Production (TWh)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56166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Generation by Country in 2050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REwoInga!$C$170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REwoInga!$C$171:$C$197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0.82676879999999997</c:v>
                </c:pt>
                <c:pt idx="9">
                  <c:v>0</c:v>
                </c:pt>
                <c:pt idx="10">
                  <c:v>1.873764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1.0391112</c:v>
                </c:pt>
                <c:pt idx="23">
                  <c:v>0</c:v>
                </c:pt>
                <c:pt idx="24">
                  <c:v>1.873764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REwoInga!$D$170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REwoInga!$D$171:$D$197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3.9420000000000002E-3</c:v>
                </c:pt>
                <c:pt idx="9">
                  <c:v>0</c:v>
                </c:pt>
                <c:pt idx="10">
                  <c:v>3.5040000000000001E-4</c:v>
                </c:pt>
                <c:pt idx="11">
                  <c:v>7.0080000000000001E-4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3.9420000000000002E-3</c:v>
                </c:pt>
                <c:pt idx="23">
                  <c:v>0</c:v>
                </c:pt>
                <c:pt idx="24">
                  <c:v>0</c:v>
                </c:pt>
                <c:pt idx="25">
                  <c:v>1.3139999999999998E-3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REwoInga!$E$170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REwoInga!$E$171:$E$197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18.5351964</c:v>
                </c:pt>
                <c:pt idx="2">
                  <c:v>0.15706680000000001</c:v>
                </c:pt>
                <c:pt idx="3">
                  <c:v>6.8690663999999986</c:v>
                </c:pt>
                <c:pt idx="4">
                  <c:v>0</c:v>
                </c:pt>
                <c:pt idx="5">
                  <c:v>0.14427720000000002</c:v>
                </c:pt>
                <c:pt idx="6">
                  <c:v>0.15505200000000002</c:v>
                </c:pt>
                <c:pt idx="7">
                  <c:v>0</c:v>
                </c:pt>
                <c:pt idx="8">
                  <c:v>0</c:v>
                </c:pt>
                <c:pt idx="9">
                  <c:v>74.615927999999982</c:v>
                </c:pt>
                <c:pt idx="10">
                  <c:v>0</c:v>
                </c:pt>
                <c:pt idx="11">
                  <c:v>0.2451924</c:v>
                </c:pt>
                <c:pt idx="12">
                  <c:v>3.5040000000000001E-4</c:v>
                </c:pt>
                <c:pt idx="14">
                  <c:v>0</c:v>
                </c:pt>
                <c:pt idx="15">
                  <c:v>18.913803599999998</c:v>
                </c:pt>
                <c:pt idx="16">
                  <c:v>0.14892</c:v>
                </c:pt>
                <c:pt idx="17">
                  <c:v>7.7278091999999994</c:v>
                </c:pt>
                <c:pt idx="18">
                  <c:v>0</c:v>
                </c:pt>
                <c:pt idx="19">
                  <c:v>0.15627840000000001</c:v>
                </c:pt>
                <c:pt idx="20">
                  <c:v>0.16591439999999999</c:v>
                </c:pt>
                <c:pt idx="21">
                  <c:v>0</c:v>
                </c:pt>
                <c:pt idx="22">
                  <c:v>0</c:v>
                </c:pt>
                <c:pt idx="23">
                  <c:v>77.015554800000004</c:v>
                </c:pt>
                <c:pt idx="24">
                  <c:v>0</c:v>
                </c:pt>
                <c:pt idx="25">
                  <c:v>0.24273959999999997</c:v>
                </c:pt>
                <c:pt idx="26">
                  <c:v>9.1979999999999996E-3</c:v>
                </c:pt>
              </c:numCache>
            </c:numRef>
          </c:val>
        </c:ser>
        <c:ser>
          <c:idx val="3"/>
          <c:order val="3"/>
          <c:tx>
            <c:strRef>
              <c:f>REwoInga!$F$170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REwoInga!$F$171:$F$197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4"/>
          <c:order val="4"/>
          <c:tx>
            <c:strRef>
              <c:f>REwoInga!$G$170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REwoInga!$G$171:$G$197</c:f>
              <c:numCache>
                <c:formatCode>_(* #,##0.00_);_(* \(#,##0.00\);_(* "-"??_);_(@_)</c:formatCode>
                <c:ptCount val="27"/>
                <c:pt idx="0">
                  <c:v>4.0471200000000006E-2</c:v>
                </c:pt>
                <c:pt idx="1">
                  <c:v>1.8515136000000001</c:v>
                </c:pt>
                <c:pt idx="2">
                  <c:v>5.7815999999999992E-2</c:v>
                </c:pt>
                <c:pt idx="3">
                  <c:v>3.9783540000000004</c:v>
                </c:pt>
                <c:pt idx="4">
                  <c:v>10.9696224</c:v>
                </c:pt>
                <c:pt idx="5">
                  <c:v>5.4311999999999997E-3</c:v>
                </c:pt>
                <c:pt idx="6">
                  <c:v>1.3318704000000003</c:v>
                </c:pt>
                <c:pt idx="7">
                  <c:v>1.8379356</c:v>
                </c:pt>
                <c:pt idx="8">
                  <c:v>8.5234800000000013E-2</c:v>
                </c:pt>
                <c:pt idx="9">
                  <c:v>45.404394000000003</c:v>
                </c:pt>
                <c:pt idx="10">
                  <c:v>0.38894400000000001</c:v>
                </c:pt>
                <c:pt idx="11">
                  <c:v>3.6258515999999998</c:v>
                </c:pt>
                <c:pt idx="12">
                  <c:v>0.32814960000000004</c:v>
                </c:pt>
                <c:pt idx="14">
                  <c:v>4.0471200000000006E-2</c:v>
                </c:pt>
                <c:pt idx="15">
                  <c:v>2.1496163999999998</c:v>
                </c:pt>
                <c:pt idx="16">
                  <c:v>3.5915999999999997E-2</c:v>
                </c:pt>
                <c:pt idx="17">
                  <c:v>3.9783540000000004</c:v>
                </c:pt>
                <c:pt idx="18">
                  <c:v>10.9696224</c:v>
                </c:pt>
                <c:pt idx="19">
                  <c:v>1.2263999999999999E-2</c:v>
                </c:pt>
                <c:pt idx="20">
                  <c:v>1.3318704000000003</c:v>
                </c:pt>
                <c:pt idx="21">
                  <c:v>1.8379356</c:v>
                </c:pt>
                <c:pt idx="22">
                  <c:v>8.5234800000000013E-2</c:v>
                </c:pt>
                <c:pt idx="23">
                  <c:v>45.404394000000003</c:v>
                </c:pt>
                <c:pt idx="24">
                  <c:v>0.38719199999999998</c:v>
                </c:pt>
                <c:pt idx="25">
                  <c:v>3.6258515999999998</c:v>
                </c:pt>
                <c:pt idx="26">
                  <c:v>0.32814960000000004</c:v>
                </c:pt>
              </c:numCache>
            </c:numRef>
          </c:val>
        </c:ser>
        <c:ser>
          <c:idx val="5"/>
          <c:order val="5"/>
          <c:tx>
            <c:strRef>
              <c:f>REwoInga!$H$170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REwoInga!$H$171:$H$197</c:f>
              <c:numCache>
                <c:formatCode>_(* #,##0.00_);_(* \(#,##0.00\);_(* "-"??_);_(@_)</c:formatCode>
                <c:ptCount val="27"/>
                <c:pt idx="0">
                  <c:v>0.77736240000000001</c:v>
                </c:pt>
                <c:pt idx="1">
                  <c:v>0</c:v>
                </c:pt>
                <c:pt idx="2">
                  <c:v>5.475E-2</c:v>
                </c:pt>
                <c:pt idx="3">
                  <c:v>4.3829783999999998</c:v>
                </c:pt>
                <c:pt idx="4">
                  <c:v>0.27611520000000001</c:v>
                </c:pt>
                <c:pt idx="5">
                  <c:v>0.1643376</c:v>
                </c:pt>
                <c:pt idx="6">
                  <c:v>0.28207199999999999</c:v>
                </c:pt>
                <c:pt idx="7">
                  <c:v>0.22486920000000002</c:v>
                </c:pt>
                <c:pt idx="8">
                  <c:v>9.2067599999999999E-2</c:v>
                </c:pt>
                <c:pt idx="9">
                  <c:v>0</c:v>
                </c:pt>
                <c:pt idx="10">
                  <c:v>1.3206575999999999</c:v>
                </c:pt>
                <c:pt idx="11">
                  <c:v>1.1091035999999999</c:v>
                </c:pt>
                <c:pt idx="12">
                  <c:v>3.0762492000000004</c:v>
                </c:pt>
                <c:pt idx="14">
                  <c:v>0.69379200000000008</c:v>
                </c:pt>
                <c:pt idx="15">
                  <c:v>1.8415272</c:v>
                </c:pt>
                <c:pt idx="16">
                  <c:v>5.475E-2</c:v>
                </c:pt>
                <c:pt idx="17">
                  <c:v>4.3829783999999998</c:v>
                </c:pt>
                <c:pt idx="18">
                  <c:v>0.27611520000000001</c:v>
                </c:pt>
                <c:pt idx="19">
                  <c:v>0.1643376</c:v>
                </c:pt>
                <c:pt idx="20">
                  <c:v>0.28207199999999999</c:v>
                </c:pt>
                <c:pt idx="21">
                  <c:v>0.22486920000000002</c:v>
                </c:pt>
                <c:pt idx="22">
                  <c:v>9.2067599999999999E-2</c:v>
                </c:pt>
                <c:pt idx="23">
                  <c:v>11.331059999999999</c:v>
                </c:pt>
                <c:pt idx="24">
                  <c:v>1.3206575999999999</c:v>
                </c:pt>
                <c:pt idx="25">
                  <c:v>1.1091035999999999</c:v>
                </c:pt>
                <c:pt idx="26">
                  <c:v>3.4533672000000002</c:v>
                </c:pt>
              </c:numCache>
            </c:numRef>
          </c:val>
        </c:ser>
        <c:ser>
          <c:idx val="6"/>
          <c:order val="6"/>
          <c:tx>
            <c:strRef>
              <c:f>REwoInga!$I$170</c:f>
              <c:strCache>
                <c:ptCount val="1"/>
                <c:pt idx="0">
                  <c:v>Solar PV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REwoInga!$I$171:$I$197</c:f>
              <c:numCache>
                <c:formatCode>_(* #,##0.00_);_(* \(#,##0.00\);_(* "-"??_);_(@_)</c:formatCode>
                <c:ptCount val="27"/>
                <c:pt idx="0">
                  <c:v>0.2543028</c:v>
                </c:pt>
                <c:pt idx="1">
                  <c:v>1.5169691999999997</c:v>
                </c:pt>
                <c:pt idx="2">
                  <c:v>0.10109039999999998</c:v>
                </c:pt>
                <c:pt idx="3">
                  <c:v>2.9190948000000003</c:v>
                </c:pt>
                <c:pt idx="4">
                  <c:v>0.73356239999999995</c:v>
                </c:pt>
                <c:pt idx="5">
                  <c:v>0.12754560000000001</c:v>
                </c:pt>
                <c:pt idx="6">
                  <c:v>0.21654719999999997</c:v>
                </c:pt>
                <c:pt idx="7">
                  <c:v>0.47724479999999991</c:v>
                </c:pt>
                <c:pt idx="8">
                  <c:v>0.21497039999999998</c:v>
                </c:pt>
                <c:pt idx="9">
                  <c:v>0</c:v>
                </c:pt>
                <c:pt idx="10">
                  <c:v>0.7940064</c:v>
                </c:pt>
                <c:pt idx="11">
                  <c:v>0.57894840000000003</c:v>
                </c:pt>
                <c:pt idx="12">
                  <c:v>0.93539279999999991</c:v>
                </c:pt>
                <c:pt idx="14">
                  <c:v>0.2543028</c:v>
                </c:pt>
                <c:pt idx="15">
                  <c:v>1.5174947999999999</c:v>
                </c:pt>
                <c:pt idx="16">
                  <c:v>0.10109039999999998</c:v>
                </c:pt>
                <c:pt idx="17">
                  <c:v>2.5448675999999999</c:v>
                </c:pt>
                <c:pt idx="18">
                  <c:v>0.73338720000000002</c:v>
                </c:pt>
                <c:pt idx="19">
                  <c:v>0.126582</c:v>
                </c:pt>
                <c:pt idx="20">
                  <c:v>0.2164596</c:v>
                </c:pt>
                <c:pt idx="21">
                  <c:v>0.46147679999999996</c:v>
                </c:pt>
                <c:pt idx="22">
                  <c:v>0.21619679999999999</c:v>
                </c:pt>
                <c:pt idx="23">
                  <c:v>8.1891984000000004</c:v>
                </c:pt>
                <c:pt idx="24">
                  <c:v>0.7940064</c:v>
                </c:pt>
                <c:pt idx="25">
                  <c:v>0.57894840000000003</c:v>
                </c:pt>
                <c:pt idx="26">
                  <c:v>0.90902519999999998</c:v>
                </c:pt>
              </c:numCache>
            </c:numRef>
          </c:val>
        </c:ser>
        <c:ser>
          <c:idx val="8"/>
          <c:order val="7"/>
          <c:tx>
            <c:strRef>
              <c:f>REwoInga!$J$170</c:f>
              <c:strCache>
                <c:ptCount val="1"/>
                <c:pt idx="0">
                  <c:v>Solar Thermal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REwoInga!$J$171:$J$197</c:f>
              <c:numCache>
                <c:formatCode>_(* #,##0.00_);_(* \(#,##0.00\);_(* "-"??_);_(@_)</c:formatCode>
                <c:ptCount val="27"/>
                <c:pt idx="0">
                  <c:v>1.14975</c:v>
                </c:pt>
                <c:pt idx="1">
                  <c:v>0</c:v>
                </c:pt>
                <c:pt idx="2">
                  <c:v>0.24019920000000003</c:v>
                </c:pt>
                <c:pt idx="3">
                  <c:v>0</c:v>
                </c:pt>
                <c:pt idx="4">
                  <c:v>0</c:v>
                </c:pt>
                <c:pt idx="5">
                  <c:v>0.13674359999999999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1.6213008</c:v>
                </c:pt>
                <c:pt idx="11">
                  <c:v>0</c:v>
                </c:pt>
                <c:pt idx="12">
                  <c:v>0</c:v>
                </c:pt>
                <c:pt idx="14">
                  <c:v>1.349478</c:v>
                </c:pt>
                <c:pt idx="15">
                  <c:v>0</c:v>
                </c:pt>
                <c:pt idx="16">
                  <c:v>0.25728119999999999</c:v>
                </c:pt>
                <c:pt idx="17">
                  <c:v>2.2939812000000002</c:v>
                </c:pt>
                <c:pt idx="18">
                  <c:v>0</c:v>
                </c:pt>
                <c:pt idx="19">
                  <c:v>0.16687800000000003</c:v>
                </c:pt>
                <c:pt idx="20">
                  <c:v>0</c:v>
                </c:pt>
                <c:pt idx="21">
                  <c:v>0.73584000000000005</c:v>
                </c:pt>
                <c:pt idx="22">
                  <c:v>0.19403399999999998</c:v>
                </c:pt>
                <c:pt idx="23">
                  <c:v>0</c:v>
                </c:pt>
                <c:pt idx="24">
                  <c:v>1.6410108000000001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7"/>
          <c:order val="8"/>
          <c:tx>
            <c:strRef>
              <c:f>REwoInga!$K$170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REwoInga!$K$171:$K$197</c:f>
              <c:numCache>
                <c:formatCode>_(* #,##0.00_);_(* \(#,##0.00\);_(* "-"??_);_(@_)</c:formatCode>
                <c:ptCount val="27"/>
                <c:pt idx="0">
                  <c:v>7.5336E-2</c:v>
                </c:pt>
                <c:pt idx="1">
                  <c:v>0</c:v>
                </c:pt>
                <c:pt idx="2">
                  <c:v>1.6118400000000001E-2</c:v>
                </c:pt>
                <c:pt idx="3">
                  <c:v>0.35232720000000001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0.50869319999999996</c:v>
                </c:pt>
                <c:pt idx="9">
                  <c:v>0.95317560000000001</c:v>
                </c:pt>
                <c:pt idx="10">
                  <c:v>1.5880128</c:v>
                </c:pt>
                <c:pt idx="11">
                  <c:v>0</c:v>
                </c:pt>
                <c:pt idx="12">
                  <c:v>5.2560000000000003E-2</c:v>
                </c:pt>
                <c:pt idx="14">
                  <c:v>7.5336E-2</c:v>
                </c:pt>
                <c:pt idx="15">
                  <c:v>0</c:v>
                </c:pt>
                <c:pt idx="16">
                  <c:v>1.6118400000000001E-2</c:v>
                </c:pt>
                <c:pt idx="17">
                  <c:v>0.35232720000000001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0.51123359999999995</c:v>
                </c:pt>
                <c:pt idx="23">
                  <c:v>0.95317560000000001</c:v>
                </c:pt>
                <c:pt idx="24">
                  <c:v>1.5880128</c:v>
                </c:pt>
                <c:pt idx="25">
                  <c:v>0</c:v>
                </c:pt>
                <c:pt idx="26">
                  <c:v>5.2560000000000003E-2</c:v>
                </c:pt>
              </c:numCache>
            </c:numRef>
          </c:val>
        </c:ser>
        <c:ser>
          <c:idx val="9"/>
          <c:order val="9"/>
          <c:tx>
            <c:strRef>
              <c:f>REwoInga!$O$170</c:f>
              <c:strCache>
                <c:ptCount val="1"/>
                <c:pt idx="0">
                  <c:v>Net Imports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REwoInga!$O$171:$O$197</c:f>
              <c:numCache>
                <c:formatCode>_(* #,##0.00_);_(* \(#,##0.00\);_(* "-"??_);_(@_)</c:formatCode>
                <c:ptCount val="27"/>
                <c:pt idx="0">
                  <c:v>0.59830799999999995</c:v>
                </c:pt>
                <c:pt idx="1">
                  <c:v>-5.9355131999999999</c:v>
                </c:pt>
                <c:pt idx="2">
                  <c:v>0.45446879999999995</c:v>
                </c:pt>
                <c:pt idx="3">
                  <c:v>11.995243200000001</c:v>
                </c:pt>
                <c:pt idx="4">
                  <c:v>-4.2571848000000001</c:v>
                </c:pt>
                <c:pt idx="5">
                  <c:v>0.76378440000000003</c:v>
                </c:pt>
                <c:pt idx="6">
                  <c:v>0.2939855999999999</c:v>
                </c:pt>
                <c:pt idx="7">
                  <c:v>2.252634</c:v>
                </c:pt>
                <c:pt idx="8">
                  <c:v>0.53085599999999999</c:v>
                </c:pt>
                <c:pt idx="9">
                  <c:v>17.480142000000001</c:v>
                </c:pt>
                <c:pt idx="10">
                  <c:v>0.77096759999999998</c:v>
                </c:pt>
                <c:pt idx="11">
                  <c:v>0.53453519999999999</c:v>
                </c:pt>
                <c:pt idx="12">
                  <c:v>4.9925867999999989</c:v>
                </c:pt>
                <c:pt idx="14">
                  <c:v>0.48215040000000003</c:v>
                </c:pt>
                <c:pt idx="15">
                  <c:v>-8.4490199999999991</c:v>
                </c:pt>
                <c:pt idx="16">
                  <c:v>0.4674336</c:v>
                </c:pt>
                <c:pt idx="17">
                  <c:v>7.8124308000000013</c:v>
                </c:pt>
                <c:pt idx="18">
                  <c:v>-4.259112</c:v>
                </c:pt>
                <c:pt idx="19">
                  <c:v>0.70623119999999995</c:v>
                </c:pt>
                <c:pt idx="20">
                  <c:v>0.2823348</c:v>
                </c:pt>
                <c:pt idx="21">
                  <c:v>1.3665600000000002</c:v>
                </c:pt>
                <c:pt idx="22">
                  <c:v>0.13385279999999999</c:v>
                </c:pt>
                <c:pt idx="23">
                  <c:v>-4.7806823999999999</c:v>
                </c:pt>
                <c:pt idx="24">
                  <c:v>0.75353520000000007</c:v>
                </c:pt>
                <c:pt idx="25">
                  <c:v>0.53628719999999996</c:v>
                </c:pt>
                <c:pt idx="26">
                  <c:v>4.3550339999999998</c:v>
                </c:pt>
              </c:numCache>
            </c:numRef>
          </c:val>
        </c:ser>
        <c:ser>
          <c:idx val="13"/>
          <c:order val="10"/>
          <c:tx>
            <c:strRef>
              <c:f>REwoInga!$Q$170</c:f>
              <c:strCache>
                <c:ptCount val="1"/>
                <c:pt idx="0">
                  <c:v>Dist. 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REwoInga!$Q$171:$Q$197</c:f>
              <c:numCache>
                <c:formatCode>_(* #,##0.00_);_(* \(#,##0.00\);_(* "-"??_);_(@_)</c:formatCode>
                <c:ptCount val="27"/>
                <c:pt idx="0">
                  <c:v>3.0397199999999999E-2</c:v>
                </c:pt>
                <c:pt idx="1">
                  <c:v>9.5221200000000006E-2</c:v>
                </c:pt>
                <c:pt idx="2">
                  <c:v>1.11252E-2</c:v>
                </c:pt>
                <c:pt idx="3">
                  <c:v>0.26595360000000001</c:v>
                </c:pt>
                <c:pt idx="4">
                  <c:v>1.4804399999999999E-2</c:v>
                </c:pt>
                <c:pt idx="5">
                  <c:v>9.5483999999999986E-3</c:v>
                </c:pt>
                <c:pt idx="6">
                  <c:v>6.3071999999999998E-3</c:v>
                </c:pt>
                <c:pt idx="7">
                  <c:v>8.4971999999999999E-3</c:v>
                </c:pt>
                <c:pt idx="8">
                  <c:v>1.5855600000000001E-2</c:v>
                </c:pt>
                <c:pt idx="9">
                  <c:v>0.91419359999999994</c:v>
                </c:pt>
                <c:pt idx="10">
                  <c:v>7.6299600000000009E-2</c:v>
                </c:pt>
                <c:pt idx="11">
                  <c:v>3.2149200000000003E-2</c:v>
                </c:pt>
                <c:pt idx="12">
                  <c:v>9.3118800000000002E-2</c:v>
                </c:pt>
                <c:pt idx="14">
                  <c:v>3.0397199999999999E-2</c:v>
                </c:pt>
                <c:pt idx="15">
                  <c:v>9.0665999999999997E-2</c:v>
                </c:pt>
                <c:pt idx="16">
                  <c:v>1.11252E-2</c:v>
                </c:pt>
                <c:pt idx="17">
                  <c:v>0.29013119999999998</c:v>
                </c:pt>
                <c:pt idx="18">
                  <c:v>1.4804399999999999E-2</c:v>
                </c:pt>
                <c:pt idx="19">
                  <c:v>9.2855999999999998E-3</c:v>
                </c:pt>
                <c:pt idx="20">
                  <c:v>6.3071999999999998E-3</c:v>
                </c:pt>
                <c:pt idx="21">
                  <c:v>8.4971999999999999E-3</c:v>
                </c:pt>
                <c:pt idx="22">
                  <c:v>5.6064000000000001E-3</c:v>
                </c:pt>
                <c:pt idx="23">
                  <c:v>0.91866119999999996</c:v>
                </c:pt>
                <c:pt idx="24">
                  <c:v>7.6299600000000009E-2</c:v>
                </c:pt>
                <c:pt idx="25">
                  <c:v>3.2149200000000003E-2</c:v>
                </c:pt>
                <c:pt idx="26">
                  <c:v>7.4459999999999998E-2</c:v>
                </c:pt>
              </c:numCache>
            </c:numRef>
          </c:val>
        </c:ser>
        <c:ser>
          <c:idx val="14"/>
          <c:order val="11"/>
          <c:tx>
            <c:strRef>
              <c:f>REwoInga!$R$170</c:f>
              <c:strCache>
                <c:ptCount val="1"/>
                <c:pt idx="0">
                  <c:v>Dist. Biomass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REwoInga!$R$171:$R$197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5"/>
          <c:order val="12"/>
          <c:tx>
            <c:strRef>
              <c:f>REwoInga!$S$170</c:f>
              <c:strCache>
                <c:ptCount val="1"/>
                <c:pt idx="0">
                  <c:v>Mini Hydro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REwoInga!$S$171:$S$197</c:f>
              <c:numCache>
                <c:formatCode>_(* #,##0.00_);_(* \(#,##0.00\);_(* "-"??_);_(@_)</c:formatCode>
                <c:ptCount val="27"/>
                <c:pt idx="0">
                  <c:v>0.21251760000000003</c:v>
                </c:pt>
                <c:pt idx="1">
                  <c:v>0.54644879999999996</c:v>
                </c:pt>
                <c:pt idx="2">
                  <c:v>5.10708E-2</c:v>
                </c:pt>
                <c:pt idx="3">
                  <c:v>4.3800000000000002E-3</c:v>
                </c:pt>
                <c:pt idx="4">
                  <c:v>0.44299319999999998</c:v>
                </c:pt>
                <c:pt idx="5">
                  <c:v>7.5335999999999997E-3</c:v>
                </c:pt>
                <c:pt idx="6">
                  <c:v>0.14550359999999998</c:v>
                </c:pt>
                <c:pt idx="7">
                  <c:v>0.29547479999999998</c:v>
                </c:pt>
                <c:pt idx="8">
                  <c:v>0.1636368</c:v>
                </c:pt>
                <c:pt idx="9">
                  <c:v>9.6437088000000006</c:v>
                </c:pt>
                <c:pt idx="10">
                  <c:v>0.4185528</c:v>
                </c:pt>
                <c:pt idx="11">
                  <c:v>0.31921439999999995</c:v>
                </c:pt>
                <c:pt idx="12">
                  <c:v>0.32228039999999997</c:v>
                </c:pt>
                <c:pt idx="14">
                  <c:v>0.21251760000000003</c:v>
                </c:pt>
                <c:pt idx="15">
                  <c:v>0.54644879999999996</c:v>
                </c:pt>
                <c:pt idx="16">
                  <c:v>5.10708E-2</c:v>
                </c:pt>
                <c:pt idx="17">
                  <c:v>4.3800000000000002E-3</c:v>
                </c:pt>
                <c:pt idx="18">
                  <c:v>0.44465759999999993</c:v>
                </c:pt>
                <c:pt idx="19">
                  <c:v>7.183199999999999E-3</c:v>
                </c:pt>
                <c:pt idx="20">
                  <c:v>0.14611679999999999</c:v>
                </c:pt>
                <c:pt idx="21">
                  <c:v>0.29547479999999998</c:v>
                </c:pt>
                <c:pt idx="22">
                  <c:v>0.16267320000000002</c:v>
                </c:pt>
                <c:pt idx="23">
                  <c:v>9.8991503999999981</c:v>
                </c:pt>
                <c:pt idx="24">
                  <c:v>0.4185528</c:v>
                </c:pt>
                <c:pt idx="25">
                  <c:v>0.31921439999999995</c:v>
                </c:pt>
                <c:pt idx="26">
                  <c:v>0.32228039999999997</c:v>
                </c:pt>
              </c:numCache>
            </c:numRef>
          </c:val>
        </c:ser>
        <c:ser>
          <c:idx val="16"/>
          <c:order val="13"/>
          <c:tx>
            <c:strRef>
              <c:f>REwoInga!$T$170</c:f>
              <c:strCache>
                <c:ptCount val="1"/>
                <c:pt idx="0">
                  <c:v>Dist.Solar PV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REwoInga!$T$171:$T$197</c:f>
              <c:numCache>
                <c:formatCode>_(* #,##0.00_);_(* \(#,##0.00\);_(* "-"??_);_(@_)</c:formatCode>
                <c:ptCount val="27"/>
                <c:pt idx="0">
                  <c:v>0.12684480000000001</c:v>
                </c:pt>
                <c:pt idx="1">
                  <c:v>0</c:v>
                </c:pt>
                <c:pt idx="2">
                  <c:v>4.9318799999999996E-2</c:v>
                </c:pt>
                <c:pt idx="3">
                  <c:v>1.8087647999999998</c:v>
                </c:pt>
                <c:pt idx="4">
                  <c:v>0</c:v>
                </c:pt>
                <c:pt idx="5">
                  <c:v>3.0134400000000002E-2</c:v>
                </c:pt>
                <c:pt idx="6">
                  <c:v>1.0161599999999998E-2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5.9743200000000003E-2</c:v>
                </c:pt>
                <c:pt idx="12">
                  <c:v>0</c:v>
                </c:pt>
                <c:pt idx="14">
                  <c:v>0.12684480000000001</c:v>
                </c:pt>
                <c:pt idx="15">
                  <c:v>0</c:v>
                </c:pt>
                <c:pt idx="16">
                  <c:v>4.9318799999999996E-2</c:v>
                </c:pt>
                <c:pt idx="17">
                  <c:v>3.0033660000000002</c:v>
                </c:pt>
                <c:pt idx="18">
                  <c:v>0</c:v>
                </c:pt>
                <c:pt idx="19">
                  <c:v>3.8894400000000003E-2</c:v>
                </c:pt>
                <c:pt idx="20">
                  <c:v>1.0161599999999998E-2</c:v>
                </c:pt>
                <c:pt idx="21">
                  <c:v>0.14515320000000001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5.9743200000000003E-2</c:v>
                </c:pt>
                <c:pt idx="26">
                  <c:v>0.26157360000000002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6013696"/>
        <c:axId val="156065792"/>
      </c:barChart>
      <c:catAx>
        <c:axId val="1560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065792"/>
        <c:crosses val="autoZero"/>
        <c:auto val="1"/>
        <c:lblAlgn val="ctr"/>
        <c:lblOffset val="100"/>
        <c:noMultiLvlLbl val="0"/>
      </c:catAx>
      <c:valAx>
        <c:axId val="156065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Electricity</a:t>
                </a:r>
                <a:r>
                  <a:rPr lang="en-US" baseline="0"/>
                  <a:t> Generation (TWh)</a:t>
                </a:r>
                <a:endParaRPr lang="en-US"/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156013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Share of</a:t>
            </a:r>
            <a:r>
              <a:rPr lang="en-US" baseline="0"/>
              <a:t> Generation by Country in 2030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REwoInga!$C$170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REwoInga!$C$171:$C$197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0.82676879999999997</c:v>
                </c:pt>
                <c:pt idx="9">
                  <c:v>0</c:v>
                </c:pt>
                <c:pt idx="10">
                  <c:v>1.873764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1.0391112</c:v>
                </c:pt>
                <c:pt idx="23">
                  <c:v>0</c:v>
                </c:pt>
                <c:pt idx="24">
                  <c:v>1.873764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REwoInga!$D$170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REwoInga!$D$171:$D$197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3.9420000000000002E-3</c:v>
                </c:pt>
                <c:pt idx="9">
                  <c:v>0</c:v>
                </c:pt>
                <c:pt idx="10">
                  <c:v>3.5040000000000001E-4</c:v>
                </c:pt>
                <c:pt idx="11">
                  <c:v>7.0080000000000001E-4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3.9420000000000002E-3</c:v>
                </c:pt>
                <c:pt idx="23">
                  <c:v>0</c:v>
                </c:pt>
                <c:pt idx="24">
                  <c:v>0</c:v>
                </c:pt>
                <c:pt idx="25">
                  <c:v>1.3139999999999998E-3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REwoInga!$E$170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REwoInga!$E$171:$E$197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18.5351964</c:v>
                </c:pt>
                <c:pt idx="2">
                  <c:v>0.15706680000000001</c:v>
                </c:pt>
                <c:pt idx="3">
                  <c:v>6.8690663999999986</c:v>
                </c:pt>
                <c:pt idx="4">
                  <c:v>0</c:v>
                </c:pt>
                <c:pt idx="5">
                  <c:v>0.14427720000000002</c:v>
                </c:pt>
                <c:pt idx="6">
                  <c:v>0.15505200000000002</c:v>
                </c:pt>
                <c:pt idx="7">
                  <c:v>0</c:v>
                </c:pt>
                <c:pt idx="8">
                  <c:v>0</c:v>
                </c:pt>
                <c:pt idx="9">
                  <c:v>74.615927999999982</c:v>
                </c:pt>
                <c:pt idx="10">
                  <c:v>0</c:v>
                </c:pt>
                <c:pt idx="11">
                  <c:v>0.2451924</c:v>
                </c:pt>
                <c:pt idx="12">
                  <c:v>3.5040000000000001E-4</c:v>
                </c:pt>
                <c:pt idx="14">
                  <c:v>0</c:v>
                </c:pt>
                <c:pt idx="15">
                  <c:v>18.913803599999998</c:v>
                </c:pt>
                <c:pt idx="16">
                  <c:v>0.14892</c:v>
                </c:pt>
                <c:pt idx="17">
                  <c:v>7.7278091999999994</c:v>
                </c:pt>
                <c:pt idx="18">
                  <c:v>0</c:v>
                </c:pt>
                <c:pt idx="19">
                  <c:v>0.15627840000000001</c:v>
                </c:pt>
                <c:pt idx="20">
                  <c:v>0.16591439999999999</c:v>
                </c:pt>
                <c:pt idx="21">
                  <c:v>0</c:v>
                </c:pt>
                <c:pt idx="22">
                  <c:v>0</c:v>
                </c:pt>
                <c:pt idx="23">
                  <c:v>77.015554800000004</c:v>
                </c:pt>
                <c:pt idx="24">
                  <c:v>0</c:v>
                </c:pt>
                <c:pt idx="25">
                  <c:v>0.24273959999999997</c:v>
                </c:pt>
                <c:pt idx="26">
                  <c:v>9.1979999999999996E-3</c:v>
                </c:pt>
              </c:numCache>
            </c:numRef>
          </c:val>
        </c:ser>
        <c:ser>
          <c:idx val="3"/>
          <c:order val="3"/>
          <c:tx>
            <c:strRef>
              <c:f>REwoInga!$F$170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REwoInga!$F$171:$F$197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4"/>
          <c:order val="4"/>
          <c:tx>
            <c:strRef>
              <c:f>REwoInga!$G$170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REwoInga!$G$171:$G$197</c:f>
              <c:numCache>
                <c:formatCode>_(* #,##0.00_);_(* \(#,##0.00\);_(* "-"??_);_(@_)</c:formatCode>
                <c:ptCount val="27"/>
                <c:pt idx="0">
                  <c:v>4.0471200000000006E-2</c:v>
                </c:pt>
                <c:pt idx="1">
                  <c:v>1.8515136000000001</c:v>
                </c:pt>
                <c:pt idx="2">
                  <c:v>5.7815999999999992E-2</c:v>
                </c:pt>
                <c:pt idx="3">
                  <c:v>3.9783540000000004</c:v>
                </c:pt>
                <c:pt idx="4">
                  <c:v>10.9696224</c:v>
                </c:pt>
                <c:pt idx="5">
                  <c:v>5.4311999999999997E-3</c:v>
                </c:pt>
                <c:pt idx="6">
                  <c:v>1.3318704000000003</c:v>
                </c:pt>
                <c:pt idx="7">
                  <c:v>1.8379356</c:v>
                </c:pt>
                <c:pt idx="8">
                  <c:v>8.5234800000000013E-2</c:v>
                </c:pt>
                <c:pt idx="9">
                  <c:v>45.404394000000003</c:v>
                </c:pt>
                <c:pt idx="10">
                  <c:v>0.38894400000000001</c:v>
                </c:pt>
                <c:pt idx="11">
                  <c:v>3.6258515999999998</c:v>
                </c:pt>
                <c:pt idx="12">
                  <c:v>0.32814960000000004</c:v>
                </c:pt>
                <c:pt idx="14">
                  <c:v>4.0471200000000006E-2</c:v>
                </c:pt>
                <c:pt idx="15">
                  <c:v>2.1496163999999998</c:v>
                </c:pt>
                <c:pt idx="16">
                  <c:v>3.5915999999999997E-2</c:v>
                </c:pt>
                <c:pt idx="17">
                  <c:v>3.9783540000000004</c:v>
                </c:pt>
                <c:pt idx="18">
                  <c:v>10.9696224</c:v>
                </c:pt>
                <c:pt idx="19">
                  <c:v>1.2263999999999999E-2</c:v>
                </c:pt>
                <c:pt idx="20">
                  <c:v>1.3318704000000003</c:v>
                </c:pt>
                <c:pt idx="21">
                  <c:v>1.8379356</c:v>
                </c:pt>
                <c:pt idx="22">
                  <c:v>8.5234800000000013E-2</c:v>
                </c:pt>
                <c:pt idx="23">
                  <c:v>45.404394000000003</c:v>
                </c:pt>
                <c:pt idx="24">
                  <c:v>0.38719199999999998</c:v>
                </c:pt>
                <c:pt idx="25">
                  <c:v>3.6258515999999998</c:v>
                </c:pt>
                <c:pt idx="26">
                  <c:v>0.32814960000000004</c:v>
                </c:pt>
              </c:numCache>
            </c:numRef>
          </c:val>
        </c:ser>
        <c:ser>
          <c:idx val="5"/>
          <c:order val="5"/>
          <c:tx>
            <c:strRef>
              <c:f>REwoInga!$H$170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REwoInga!$H$171:$H$197</c:f>
              <c:numCache>
                <c:formatCode>_(* #,##0.00_);_(* \(#,##0.00\);_(* "-"??_);_(@_)</c:formatCode>
                <c:ptCount val="27"/>
                <c:pt idx="0">
                  <c:v>0.77736240000000001</c:v>
                </c:pt>
                <c:pt idx="1">
                  <c:v>0</c:v>
                </c:pt>
                <c:pt idx="2">
                  <c:v>5.475E-2</c:v>
                </c:pt>
                <c:pt idx="3">
                  <c:v>4.3829783999999998</c:v>
                </c:pt>
                <c:pt idx="4">
                  <c:v>0.27611520000000001</c:v>
                </c:pt>
                <c:pt idx="5">
                  <c:v>0.1643376</c:v>
                </c:pt>
                <c:pt idx="6">
                  <c:v>0.28207199999999999</c:v>
                </c:pt>
                <c:pt idx="7">
                  <c:v>0.22486920000000002</c:v>
                </c:pt>
                <c:pt idx="8">
                  <c:v>9.2067599999999999E-2</c:v>
                </c:pt>
                <c:pt idx="9">
                  <c:v>0</c:v>
                </c:pt>
                <c:pt idx="10">
                  <c:v>1.3206575999999999</c:v>
                </c:pt>
                <c:pt idx="11">
                  <c:v>1.1091035999999999</c:v>
                </c:pt>
                <c:pt idx="12">
                  <c:v>3.0762492000000004</c:v>
                </c:pt>
                <c:pt idx="14">
                  <c:v>0.69379200000000008</c:v>
                </c:pt>
                <c:pt idx="15">
                  <c:v>1.8415272</c:v>
                </c:pt>
                <c:pt idx="16">
                  <c:v>5.475E-2</c:v>
                </c:pt>
                <c:pt idx="17">
                  <c:v>4.3829783999999998</c:v>
                </c:pt>
                <c:pt idx="18">
                  <c:v>0.27611520000000001</c:v>
                </c:pt>
                <c:pt idx="19">
                  <c:v>0.1643376</c:v>
                </c:pt>
                <c:pt idx="20">
                  <c:v>0.28207199999999999</c:v>
                </c:pt>
                <c:pt idx="21">
                  <c:v>0.22486920000000002</c:v>
                </c:pt>
                <c:pt idx="22">
                  <c:v>9.2067599999999999E-2</c:v>
                </c:pt>
                <c:pt idx="23">
                  <c:v>11.331059999999999</c:v>
                </c:pt>
                <c:pt idx="24">
                  <c:v>1.3206575999999999</c:v>
                </c:pt>
                <c:pt idx="25">
                  <c:v>1.1091035999999999</c:v>
                </c:pt>
                <c:pt idx="26">
                  <c:v>3.4533672000000002</c:v>
                </c:pt>
              </c:numCache>
            </c:numRef>
          </c:val>
        </c:ser>
        <c:ser>
          <c:idx val="6"/>
          <c:order val="6"/>
          <c:tx>
            <c:strRef>
              <c:f>REwoInga!$I$170</c:f>
              <c:strCache>
                <c:ptCount val="1"/>
                <c:pt idx="0">
                  <c:v>Solar PV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REwoInga!$I$171:$I$197</c:f>
              <c:numCache>
                <c:formatCode>_(* #,##0.00_);_(* \(#,##0.00\);_(* "-"??_);_(@_)</c:formatCode>
                <c:ptCount val="27"/>
                <c:pt idx="0">
                  <c:v>0.2543028</c:v>
                </c:pt>
                <c:pt idx="1">
                  <c:v>1.5169691999999997</c:v>
                </c:pt>
                <c:pt idx="2">
                  <c:v>0.10109039999999998</c:v>
                </c:pt>
                <c:pt idx="3">
                  <c:v>2.9190948000000003</c:v>
                </c:pt>
                <c:pt idx="4">
                  <c:v>0.73356239999999995</c:v>
                </c:pt>
                <c:pt idx="5">
                  <c:v>0.12754560000000001</c:v>
                </c:pt>
                <c:pt idx="6">
                  <c:v>0.21654719999999997</c:v>
                </c:pt>
                <c:pt idx="7">
                  <c:v>0.47724479999999991</c:v>
                </c:pt>
                <c:pt idx="8">
                  <c:v>0.21497039999999998</c:v>
                </c:pt>
                <c:pt idx="9">
                  <c:v>0</c:v>
                </c:pt>
                <c:pt idx="10">
                  <c:v>0.7940064</c:v>
                </c:pt>
                <c:pt idx="11">
                  <c:v>0.57894840000000003</c:v>
                </c:pt>
                <c:pt idx="12">
                  <c:v>0.93539279999999991</c:v>
                </c:pt>
                <c:pt idx="14">
                  <c:v>0.2543028</c:v>
                </c:pt>
                <c:pt idx="15">
                  <c:v>1.5174947999999999</c:v>
                </c:pt>
                <c:pt idx="16">
                  <c:v>0.10109039999999998</c:v>
                </c:pt>
                <c:pt idx="17">
                  <c:v>2.5448675999999999</c:v>
                </c:pt>
                <c:pt idx="18">
                  <c:v>0.73338720000000002</c:v>
                </c:pt>
                <c:pt idx="19">
                  <c:v>0.126582</c:v>
                </c:pt>
                <c:pt idx="20">
                  <c:v>0.2164596</c:v>
                </c:pt>
                <c:pt idx="21">
                  <c:v>0.46147679999999996</c:v>
                </c:pt>
                <c:pt idx="22">
                  <c:v>0.21619679999999999</c:v>
                </c:pt>
                <c:pt idx="23">
                  <c:v>8.1891984000000004</c:v>
                </c:pt>
                <c:pt idx="24">
                  <c:v>0.7940064</c:v>
                </c:pt>
                <c:pt idx="25">
                  <c:v>0.57894840000000003</c:v>
                </c:pt>
                <c:pt idx="26">
                  <c:v>0.90902519999999998</c:v>
                </c:pt>
              </c:numCache>
            </c:numRef>
          </c:val>
        </c:ser>
        <c:ser>
          <c:idx val="8"/>
          <c:order val="7"/>
          <c:tx>
            <c:strRef>
              <c:f>REwoInga!$J$170</c:f>
              <c:strCache>
                <c:ptCount val="1"/>
                <c:pt idx="0">
                  <c:v>Solar Thermal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REwoInga!$J$171:$J$197</c:f>
              <c:numCache>
                <c:formatCode>_(* #,##0.00_);_(* \(#,##0.00\);_(* "-"??_);_(@_)</c:formatCode>
                <c:ptCount val="27"/>
                <c:pt idx="0">
                  <c:v>1.14975</c:v>
                </c:pt>
                <c:pt idx="1">
                  <c:v>0</c:v>
                </c:pt>
                <c:pt idx="2">
                  <c:v>0.24019920000000003</c:v>
                </c:pt>
                <c:pt idx="3">
                  <c:v>0</c:v>
                </c:pt>
                <c:pt idx="4">
                  <c:v>0</c:v>
                </c:pt>
                <c:pt idx="5">
                  <c:v>0.13674359999999999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1.6213008</c:v>
                </c:pt>
                <c:pt idx="11">
                  <c:v>0</c:v>
                </c:pt>
                <c:pt idx="12">
                  <c:v>0</c:v>
                </c:pt>
                <c:pt idx="14">
                  <c:v>1.349478</c:v>
                </c:pt>
                <c:pt idx="15">
                  <c:v>0</c:v>
                </c:pt>
                <c:pt idx="16">
                  <c:v>0.25728119999999999</c:v>
                </c:pt>
                <c:pt idx="17">
                  <c:v>2.2939812000000002</c:v>
                </c:pt>
                <c:pt idx="18">
                  <c:v>0</c:v>
                </c:pt>
                <c:pt idx="19">
                  <c:v>0.16687800000000003</c:v>
                </c:pt>
                <c:pt idx="20">
                  <c:v>0</c:v>
                </c:pt>
                <c:pt idx="21">
                  <c:v>0.73584000000000005</c:v>
                </c:pt>
                <c:pt idx="22">
                  <c:v>0.19403399999999998</c:v>
                </c:pt>
                <c:pt idx="23">
                  <c:v>0</c:v>
                </c:pt>
                <c:pt idx="24">
                  <c:v>1.6410108000000001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7"/>
          <c:order val="8"/>
          <c:tx>
            <c:strRef>
              <c:f>REwoInga!$K$170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REwoInga!$K$171:$K$197</c:f>
              <c:numCache>
                <c:formatCode>_(* #,##0.00_);_(* \(#,##0.00\);_(* "-"??_);_(@_)</c:formatCode>
                <c:ptCount val="27"/>
                <c:pt idx="0">
                  <c:v>7.5336E-2</c:v>
                </c:pt>
                <c:pt idx="1">
                  <c:v>0</c:v>
                </c:pt>
                <c:pt idx="2">
                  <c:v>1.6118400000000001E-2</c:v>
                </c:pt>
                <c:pt idx="3">
                  <c:v>0.35232720000000001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0.50869319999999996</c:v>
                </c:pt>
                <c:pt idx="9">
                  <c:v>0.95317560000000001</c:v>
                </c:pt>
                <c:pt idx="10">
                  <c:v>1.5880128</c:v>
                </c:pt>
                <c:pt idx="11">
                  <c:v>0</c:v>
                </c:pt>
                <c:pt idx="12">
                  <c:v>5.2560000000000003E-2</c:v>
                </c:pt>
                <c:pt idx="14">
                  <c:v>7.5336E-2</c:v>
                </c:pt>
                <c:pt idx="15">
                  <c:v>0</c:v>
                </c:pt>
                <c:pt idx="16">
                  <c:v>1.6118400000000001E-2</c:v>
                </c:pt>
                <c:pt idx="17">
                  <c:v>0.35232720000000001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0.51123359999999995</c:v>
                </c:pt>
                <c:pt idx="23">
                  <c:v>0.95317560000000001</c:v>
                </c:pt>
                <c:pt idx="24">
                  <c:v>1.5880128</c:v>
                </c:pt>
                <c:pt idx="25">
                  <c:v>0</c:v>
                </c:pt>
                <c:pt idx="26">
                  <c:v>5.2560000000000003E-2</c:v>
                </c:pt>
              </c:numCache>
            </c:numRef>
          </c:val>
        </c:ser>
        <c:ser>
          <c:idx val="9"/>
          <c:order val="9"/>
          <c:tx>
            <c:strRef>
              <c:f>REwoInga!$O$170</c:f>
              <c:strCache>
                <c:ptCount val="1"/>
                <c:pt idx="0">
                  <c:v>Net Imports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REwoInga!$O$171:$O$197</c:f>
              <c:numCache>
                <c:formatCode>_(* #,##0.00_);_(* \(#,##0.00\);_(* "-"??_);_(@_)</c:formatCode>
                <c:ptCount val="27"/>
                <c:pt idx="0">
                  <c:v>0.59830799999999995</c:v>
                </c:pt>
                <c:pt idx="1">
                  <c:v>-5.9355131999999999</c:v>
                </c:pt>
                <c:pt idx="2">
                  <c:v>0.45446879999999995</c:v>
                </c:pt>
                <c:pt idx="3">
                  <c:v>11.995243200000001</c:v>
                </c:pt>
                <c:pt idx="4">
                  <c:v>-4.2571848000000001</c:v>
                </c:pt>
                <c:pt idx="5">
                  <c:v>0.76378440000000003</c:v>
                </c:pt>
                <c:pt idx="6">
                  <c:v>0.2939855999999999</c:v>
                </c:pt>
                <c:pt idx="7">
                  <c:v>2.252634</c:v>
                </c:pt>
                <c:pt idx="8">
                  <c:v>0.53085599999999999</c:v>
                </c:pt>
                <c:pt idx="9">
                  <c:v>17.480142000000001</c:v>
                </c:pt>
                <c:pt idx="10">
                  <c:v>0.77096759999999998</c:v>
                </c:pt>
                <c:pt idx="11">
                  <c:v>0.53453519999999999</c:v>
                </c:pt>
                <c:pt idx="12">
                  <c:v>4.9925867999999989</c:v>
                </c:pt>
                <c:pt idx="14">
                  <c:v>0.48215040000000003</c:v>
                </c:pt>
                <c:pt idx="15">
                  <c:v>-8.4490199999999991</c:v>
                </c:pt>
                <c:pt idx="16">
                  <c:v>0.4674336</c:v>
                </c:pt>
                <c:pt idx="17">
                  <c:v>7.8124308000000013</c:v>
                </c:pt>
                <c:pt idx="18">
                  <c:v>-4.259112</c:v>
                </c:pt>
                <c:pt idx="19">
                  <c:v>0.70623119999999995</c:v>
                </c:pt>
                <c:pt idx="20">
                  <c:v>0.2823348</c:v>
                </c:pt>
                <c:pt idx="21">
                  <c:v>1.3665600000000002</c:v>
                </c:pt>
                <c:pt idx="22">
                  <c:v>0.13385279999999999</c:v>
                </c:pt>
                <c:pt idx="23">
                  <c:v>-4.7806823999999999</c:v>
                </c:pt>
                <c:pt idx="24">
                  <c:v>0.75353520000000007</c:v>
                </c:pt>
                <c:pt idx="25">
                  <c:v>0.53628719999999996</c:v>
                </c:pt>
                <c:pt idx="26">
                  <c:v>4.3550339999999998</c:v>
                </c:pt>
              </c:numCache>
            </c:numRef>
          </c:val>
        </c:ser>
        <c:ser>
          <c:idx val="13"/>
          <c:order val="10"/>
          <c:tx>
            <c:strRef>
              <c:f>REwoInga!$Q$170</c:f>
              <c:strCache>
                <c:ptCount val="1"/>
                <c:pt idx="0">
                  <c:v>Dist. 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REwoInga!$Q$171:$Q$197</c:f>
              <c:numCache>
                <c:formatCode>_(* #,##0.00_);_(* \(#,##0.00\);_(* "-"??_);_(@_)</c:formatCode>
                <c:ptCount val="27"/>
                <c:pt idx="0">
                  <c:v>3.0397199999999999E-2</c:v>
                </c:pt>
                <c:pt idx="1">
                  <c:v>9.5221200000000006E-2</c:v>
                </c:pt>
                <c:pt idx="2">
                  <c:v>1.11252E-2</c:v>
                </c:pt>
                <c:pt idx="3">
                  <c:v>0.26595360000000001</c:v>
                </c:pt>
                <c:pt idx="4">
                  <c:v>1.4804399999999999E-2</c:v>
                </c:pt>
                <c:pt idx="5">
                  <c:v>9.5483999999999986E-3</c:v>
                </c:pt>
                <c:pt idx="6">
                  <c:v>6.3071999999999998E-3</c:v>
                </c:pt>
                <c:pt idx="7">
                  <c:v>8.4971999999999999E-3</c:v>
                </c:pt>
                <c:pt idx="8">
                  <c:v>1.5855600000000001E-2</c:v>
                </c:pt>
                <c:pt idx="9">
                  <c:v>0.91419359999999994</c:v>
                </c:pt>
                <c:pt idx="10">
                  <c:v>7.6299600000000009E-2</c:v>
                </c:pt>
                <c:pt idx="11">
                  <c:v>3.2149200000000003E-2</c:v>
                </c:pt>
                <c:pt idx="12">
                  <c:v>9.3118800000000002E-2</c:v>
                </c:pt>
                <c:pt idx="14">
                  <c:v>3.0397199999999999E-2</c:v>
                </c:pt>
                <c:pt idx="15">
                  <c:v>9.0665999999999997E-2</c:v>
                </c:pt>
                <c:pt idx="16">
                  <c:v>1.11252E-2</c:v>
                </c:pt>
                <c:pt idx="17">
                  <c:v>0.29013119999999998</c:v>
                </c:pt>
                <c:pt idx="18">
                  <c:v>1.4804399999999999E-2</c:v>
                </c:pt>
                <c:pt idx="19">
                  <c:v>9.2855999999999998E-3</c:v>
                </c:pt>
                <c:pt idx="20">
                  <c:v>6.3071999999999998E-3</c:v>
                </c:pt>
                <c:pt idx="21">
                  <c:v>8.4971999999999999E-3</c:v>
                </c:pt>
                <c:pt idx="22">
                  <c:v>5.6064000000000001E-3</c:v>
                </c:pt>
                <c:pt idx="23">
                  <c:v>0.91866119999999996</c:v>
                </c:pt>
                <c:pt idx="24">
                  <c:v>7.6299600000000009E-2</c:v>
                </c:pt>
                <c:pt idx="25">
                  <c:v>3.2149200000000003E-2</c:v>
                </c:pt>
                <c:pt idx="26">
                  <c:v>7.4459999999999998E-2</c:v>
                </c:pt>
              </c:numCache>
            </c:numRef>
          </c:val>
        </c:ser>
        <c:ser>
          <c:idx val="14"/>
          <c:order val="11"/>
          <c:tx>
            <c:strRef>
              <c:f>REwoInga!$R$170</c:f>
              <c:strCache>
                <c:ptCount val="1"/>
                <c:pt idx="0">
                  <c:v>Dist. Biomass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REwoInga!$R$171:$R$197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5"/>
          <c:order val="12"/>
          <c:tx>
            <c:strRef>
              <c:f>REwoInga!$S$170</c:f>
              <c:strCache>
                <c:ptCount val="1"/>
                <c:pt idx="0">
                  <c:v>Mini Hydro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REwoInga!$S$171:$S$197</c:f>
              <c:numCache>
                <c:formatCode>_(* #,##0.00_);_(* \(#,##0.00\);_(* "-"??_);_(@_)</c:formatCode>
                <c:ptCount val="27"/>
                <c:pt idx="0">
                  <c:v>0.21251760000000003</c:v>
                </c:pt>
                <c:pt idx="1">
                  <c:v>0.54644879999999996</c:v>
                </c:pt>
                <c:pt idx="2">
                  <c:v>5.10708E-2</c:v>
                </c:pt>
                <c:pt idx="3">
                  <c:v>4.3800000000000002E-3</c:v>
                </c:pt>
                <c:pt idx="4">
                  <c:v>0.44299319999999998</c:v>
                </c:pt>
                <c:pt idx="5">
                  <c:v>7.5335999999999997E-3</c:v>
                </c:pt>
                <c:pt idx="6">
                  <c:v>0.14550359999999998</c:v>
                </c:pt>
                <c:pt idx="7">
                  <c:v>0.29547479999999998</c:v>
                </c:pt>
                <c:pt idx="8">
                  <c:v>0.1636368</c:v>
                </c:pt>
                <c:pt idx="9">
                  <c:v>9.6437088000000006</c:v>
                </c:pt>
                <c:pt idx="10">
                  <c:v>0.4185528</c:v>
                </c:pt>
                <c:pt idx="11">
                  <c:v>0.31921439999999995</c:v>
                </c:pt>
                <c:pt idx="12">
                  <c:v>0.32228039999999997</c:v>
                </c:pt>
                <c:pt idx="14">
                  <c:v>0.21251760000000003</c:v>
                </c:pt>
                <c:pt idx="15">
                  <c:v>0.54644879999999996</c:v>
                </c:pt>
                <c:pt idx="16">
                  <c:v>5.10708E-2</c:v>
                </c:pt>
                <c:pt idx="17">
                  <c:v>4.3800000000000002E-3</c:v>
                </c:pt>
                <c:pt idx="18">
                  <c:v>0.44465759999999993</c:v>
                </c:pt>
                <c:pt idx="19">
                  <c:v>7.183199999999999E-3</c:v>
                </c:pt>
                <c:pt idx="20">
                  <c:v>0.14611679999999999</c:v>
                </c:pt>
                <c:pt idx="21">
                  <c:v>0.29547479999999998</c:v>
                </c:pt>
                <c:pt idx="22">
                  <c:v>0.16267320000000002</c:v>
                </c:pt>
                <c:pt idx="23">
                  <c:v>9.8991503999999981</c:v>
                </c:pt>
                <c:pt idx="24">
                  <c:v>0.4185528</c:v>
                </c:pt>
                <c:pt idx="25">
                  <c:v>0.31921439999999995</c:v>
                </c:pt>
                <c:pt idx="26">
                  <c:v>0.32228039999999997</c:v>
                </c:pt>
              </c:numCache>
            </c:numRef>
          </c:val>
        </c:ser>
        <c:ser>
          <c:idx val="16"/>
          <c:order val="13"/>
          <c:tx>
            <c:strRef>
              <c:f>REwoInga!$T$170</c:f>
              <c:strCache>
                <c:ptCount val="1"/>
                <c:pt idx="0">
                  <c:v>Dist.Solar PV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multiLvlStrRef>
              <c:f>REwoInga!$A$171:$B$197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no Inga</c:v>
                  </c:pt>
                </c:lvl>
              </c:multiLvlStrCache>
            </c:multiLvlStrRef>
          </c:cat>
          <c:val>
            <c:numRef>
              <c:f>REwoInga!$T$171:$T$197</c:f>
              <c:numCache>
                <c:formatCode>_(* #,##0.00_);_(* \(#,##0.00\);_(* "-"??_);_(@_)</c:formatCode>
                <c:ptCount val="27"/>
                <c:pt idx="0">
                  <c:v>0.12684480000000001</c:v>
                </c:pt>
                <c:pt idx="1">
                  <c:v>0</c:v>
                </c:pt>
                <c:pt idx="2">
                  <c:v>4.9318799999999996E-2</c:v>
                </c:pt>
                <c:pt idx="3">
                  <c:v>1.8087647999999998</c:v>
                </c:pt>
                <c:pt idx="4">
                  <c:v>0</c:v>
                </c:pt>
                <c:pt idx="5">
                  <c:v>3.0134400000000002E-2</c:v>
                </c:pt>
                <c:pt idx="6">
                  <c:v>1.0161599999999998E-2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5.9743200000000003E-2</c:v>
                </c:pt>
                <c:pt idx="12">
                  <c:v>0</c:v>
                </c:pt>
                <c:pt idx="14">
                  <c:v>0.12684480000000001</c:v>
                </c:pt>
                <c:pt idx="15">
                  <c:v>0</c:v>
                </c:pt>
                <c:pt idx="16">
                  <c:v>4.9318799999999996E-2</c:v>
                </c:pt>
                <c:pt idx="17">
                  <c:v>3.0033660000000002</c:v>
                </c:pt>
                <c:pt idx="18">
                  <c:v>0</c:v>
                </c:pt>
                <c:pt idx="19">
                  <c:v>3.8894400000000003E-2</c:v>
                </c:pt>
                <c:pt idx="20">
                  <c:v>1.0161599999999998E-2</c:v>
                </c:pt>
                <c:pt idx="21">
                  <c:v>0.14515320000000001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5.9743200000000003E-2</c:v>
                </c:pt>
                <c:pt idx="26">
                  <c:v>0.26157360000000002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6100480"/>
        <c:axId val="157606656"/>
      </c:barChart>
      <c:catAx>
        <c:axId val="15610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606656"/>
        <c:crosses val="autoZero"/>
        <c:auto val="1"/>
        <c:lblAlgn val="ctr"/>
        <c:lblOffset val="100"/>
        <c:noMultiLvlLbl val="0"/>
      </c:catAx>
      <c:valAx>
        <c:axId val="157606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Electricity Generation share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56100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Share of</a:t>
            </a:r>
            <a:r>
              <a:rPr lang="en-US" baseline="0"/>
              <a:t> Generation by Country in 2030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REwoInga!$C$170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REwoInga!$B$185:$B$197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REwoInga!$C$185:$C$197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1.0391112</c:v>
                </c:pt>
                <c:pt idx="9">
                  <c:v>0</c:v>
                </c:pt>
                <c:pt idx="10">
                  <c:v>1.873764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REwoInga!$D$170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strRef>
              <c:f>REwoInga!$B$185:$B$197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REwoInga!$D$185:$D$197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3.9420000000000002E-3</c:v>
                </c:pt>
                <c:pt idx="9">
                  <c:v>0</c:v>
                </c:pt>
                <c:pt idx="10">
                  <c:v>0</c:v>
                </c:pt>
                <c:pt idx="11">
                  <c:v>1.3139999999999998E-3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REwoInga!$E$170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REwoInga!$B$185:$B$197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REwoInga!$E$185:$E$197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18.913803599999998</c:v>
                </c:pt>
                <c:pt idx="2">
                  <c:v>0.14892</c:v>
                </c:pt>
                <c:pt idx="3">
                  <c:v>7.7278091999999994</c:v>
                </c:pt>
                <c:pt idx="4">
                  <c:v>0</c:v>
                </c:pt>
                <c:pt idx="5">
                  <c:v>0.15627840000000001</c:v>
                </c:pt>
                <c:pt idx="6">
                  <c:v>0.16591439999999999</c:v>
                </c:pt>
                <c:pt idx="7">
                  <c:v>0</c:v>
                </c:pt>
                <c:pt idx="8">
                  <c:v>0</c:v>
                </c:pt>
                <c:pt idx="9">
                  <c:v>77.015554800000004</c:v>
                </c:pt>
                <c:pt idx="10">
                  <c:v>0</c:v>
                </c:pt>
                <c:pt idx="11">
                  <c:v>0.24273959999999997</c:v>
                </c:pt>
                <c:pt idx="12">
                  <c:v>9.1979999999999996E-3</c:v>
                </c:pt>
              </c:numCache>
            </c:numRef>
          </c:val>
        </c:ser>
        <c:ser>
          <c:idx val="3"/>
          <c:order val="3"/>
          <c:tx>
            <c:strRef>
              <c:f>REwoInga!$F$170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REwoInga!$B$185:$B$197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REwoInga!$F$185:$F$197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REwoInga!$G$170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strRef>
              <c:f>REwoInga!$B$185:$B$197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REwoInga!$G$185:$G$197</c:f>
              <c:numCache>
                <c:formatCode>_(* #,##0.00_);_(* \(#,##0.00\);_(* "-"??_);_(@_)</c:formatCode>
                <c:ptCount val="13"/>
                <c:pt idx="0">
                  <c:v>4.0471200000000006E-2</c:v>
                </c:pt>
                <c:pt idx="1">
                  <c:v>2.1496163999999998</c:v>
                </c:pt>
                <c:pt idx="2">
                  <c:v>3.5915999999999997E-2</c:v>
                </c:pt>
                <c:pt idx="3">
                  <c:v>3.9783540000000004</c:v>
                </c:pt>
                <c:pt idx="4">
                  <c:v>10.9696224</c:v>
                </c:pt>
                <c:pt idx="5">
                  <c:v>1.2263999999999999E-2</c:v>
                </c:pt>
                <c:pt idx="6">
                  <c:v>1.3318704000000003</c:v>
                </c:pt>
                <c:pt idx="7">
                  <c:v>1.8379356</c:v>
                </c:pt>
                <c:pt idx="8">
                  <c:v>8.5234800000000013E-2</c:v>
                </c:pt>
                <c:pt idx="9">
                  <c:v>45.404394000000003</c:v>
                </c:pt>
                <c:pt idx="10">
                  <c:v>0.38719199999999998</c:v>
                </c:pt>
                <c:pt idx="11">
                  <c:v>3.6258515999999998</c:v>
                </c:pt>
                <c:pt idx="12">
                  <c:v>0.32814960000000004</c:v>
                </c:pt>
              </c:numCache>
            </c:numRef>
          </c:val>
        </c:ser>
        <c:ser>
          <c:idx val="5"/>
          <c:order val="5"/>
          <c:tx>
            <c:strRef>
              <c:f>REwoInga!$H$170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REwoInga!$B$185:$B$197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REwoInga!$H$185:$H$197</c:f>
              <c:numCache>
                <c:formatCode>_(* #,##0.00_);_(* \(#,##0.00\);_(* "-"??_);_(@_)</c:formatCode>
                <c:ptCount val="13"/>
                <c:pt idx="0">
                  <c:v>0.69379200000000008</c:v>
                </c:pt>
                <c:pt idx="1">
                  <c:v>1.8415272</c:v>
                </c:pt>
                <c:pt idx="2">
                  <c:v>5.475E-2</c:v>
                </c:pt>
                <c:pt idx="3">
                  <c:v>4.3829783999999998</c:v>
                </c:pt>
                <c:pt idx="4">
                  <c:v>0.27611520000000001</c:v>
                </c:pt>
                <c:pt idx="5">
                  <c:v>0.1643376</c:v>
                </c:pt>
                <c:pt idx="6">
                  <c:v>0.28207199999999999</c:v>
                </c:pt>
                <c:pt idx="7">
                  <c:v>0.22486920000000002</c:v>
                </c:pt>
                <c:pt idx="8">
                  <c:v>9.2067599999999999E-2</c:v>
                </c:pt>
                <c:pt idx="9">
                  <c:v>11.331059999999999</c:v>
                </c:pt>
                <c:pt idx="10">
                  <c:v>1.3206575999999999</c:v>
                </c:pt>
                <c:pt idx="11">
                  <c:v>1.1091035999999999</c:v>
                </c:pt>
                <c:pt idx="12">
                  <c:v>3.4533672000000002</c:v>
                </c:pt>
              </c:numCache>
            </c:numRef>
          </c:val>
        </c:ser>
        <c:ser>
          <c:idx val="6"/>
          <c:order val="6"/>
          <c:tx>
            <c:strRef>
              <c:f>REwoInga!$I$170</c:f>
              <c:strCache>
                <c:ptCount val="1"/>
                <c:pt idx="0">
                  <c:v>Solar PV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f>REwoInga!$B$185:$B$197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REwoInga!$I$185:$I$197</c:f>
              <c:numCache>
                <c:formatCode>_(* #,##0.00_);_(* \(#,##0.00\);_(* "-"??_);_(@_)</c:formatCode>
                <c:ptCount val="13"/>
                <c:pt idx="0">
                  <c:v>0.2543028</c:v>
                </c:pt>
                <c:pt idx="1">
                  <c:v>1.5174947999999999</c:v>
                </c:pt>
                <c:pt idx="2">
                  <c:v>0.10109039999999998</c:v>
                </c:pt>
                <c:pt idx="3">
                  <c:v>2.5448675999999999</c:v>
                </c:pt>
                <c:pt idx="4">
                  <c:v>0.73338720000000002</c:v>
                </c:pt>
                <c:pt idx="5">
                  <c:v>0.126582</c:v>
                </c:pt>
                <c:pt idx="6">
                  <c:v>0.2164596</c:v>
                </c:pt>
                <c:pt idx="7">
                  <c:v>0.46147679999999996</c:v>
                </c:pt>
                <c:pt idx="8">
                  <c:v>0.21619679999999999</c:v>
                </c:pt>
                <c:pt idx="9">
                  <c:v>8.1891984000000004</c:v>
                </c:pt>
                <c:pt idx="10">
                  <c:v>0.7940064</c:v>
                </c:pt>
                <c:pt idx="11">
                  <c:v>0.57894840000000003</c:v>
                </c:pt>
                <c:pt idx="12">
                  <c:v>0.90902519999999998</c:v>
                </c:pt>
              </c:numCache>
            </c:numRef>
          </c:val>
        </c:ser>
        <c:ser>
          <c:idx val="8"/>
          <c:order val="7"/>
          <c:tx>
            <c:strRef>
              <c:f>REwoInga!$J$170</c:f>
              <c:strCache>
                <c:ptCount val="1"/>
                <c:pt idx="0">
                  <c:v>Solar Thermal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REwoInga!$B$185:$B$197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REwoInga!$J$185:$J$197</c:f>
              <c:numCache>
                <c:formatCode>_(* #,##0.00_);_(* \(#,##0.00\);_(* "-"??_);_(@_)</c:formatCode>
                <c:ptCount val="13"/>
                <c:pt idx="0">
                  <c:v>1.349478</c:v>
                </c:pt>
                <c:pt idx="1">
                  <c:v>0</c:v>
                </c:pt>
                <c:pt idx="2">
                  <c:v>0.25728119999999999</c:v>
                </c:pt>
                <c:pt idx="3">
                  <c:v>2.2939812000000002</c:v>
                </c:pt>
                <c:pt idx="4">
                  <c:v>0</c:v>
                </c:pt>
                <c:pt idx="5">
                  <c:v>0.16687800000000003</c:v>
                </c:pt>
                <c:pt idx="6">
                  <c:v>0</c:v>
                </c:pt>
                <c:pt idx="7">
                  <c:v>0.73584000000000005</c:v>
                </c:pt>
                <c:pt idx="8">
                  <c:v>0.19403399999999998</c:v>
                </c:pt>
                <c:pt idx="9">
                  <c:v>0</c:v>
                </c:pt>
                <c:pt idx="10">
                  <c:v>1.6410108000000001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8"/>
          <c:tx>
            <c:strRef>
              <c:f>REwoInga!$K$170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REwoInga!$B$185:$B$197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REwoInga!$K$185:$K$197</c:f>
              <c:numCache>
                <c:formatCode>_(* #,##0.00_);_(* \(#,##0.00\);_(* "-"??_);_(@_)</c:formatCode>
                <c:ptCount val="13"/>
                <c:pt idx="0">
                  <c:v>7.5336E-2</c:v>
                </c:pt>
                <c:pt idx="1">
                  <c:v>0</c:v>
                </c:pt>
                <c:pt idx="2">
                  <c:v>1.6118400000000001E-2</c:v>
                </c:pt>
                <c:pt idx="3">
                  <c:v>0.35232720000000001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0.51123359999999995</c:v>
                </c:pt>
                <c:pt idx="9">
                  <c:v>0.95317560000000001</c:v>
                </c:pt>
                <c:pt idx="10">
                  <c:v>1.5880128</c:v>
                </c:pt>
                <c:pt idx="11">
                  <c:v>0</c:v>
                </c:pt>
                <c:pt idx="12">
                  <c:v>5.2560000000000003E-2</c:v>
                </c:pt>
              </c:numCache>
            </c:numRef>
          </c:val>
        </c:ser>
        <c:ser>
          <c:idx val="9"/>
          <c:order val="9"/>
          <c:tx>
            <c:strRef>
              <c:f>REwoInga!$O$170</c:f>
              <c:strCache>
                <c:ptCount val="1"/>
                <c:pt idx="0">
                  <c:v>Net Imports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REwoInga!$B$185:$B$197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REwoInga!$O$185:$O$197</c:f>
              <c:numCache>
                <c:formatCode>_(* #,##0.00_);_(* \(#,##0.00\);_(* "-"??_);_(@_)</c:formatCode>
                <c:ptCount val="13"/>
                <c:pt idx="0">
                  <c:v>0.48215040000000003</c:v>
                </c:pt>
                <c:pt idx="1">
                  <c:v>-8.4490199999999991</c:v>
                </c:pt>
                <c:pt idx="2">
                  <c:v>0.4674336</c:v>
                </c:pt>
                <c:pt idx="3">
                  <c:v>7.8124308000000013</c:v>
                </c:pt>
                <c:pt idx="4">
                  <c:v>-4.259112</c:v>
                </c:pt>
                <c:pt idx="5">
                  <c:v>0.70623119999999995</c:v>
                </c:pt>
                <c:pt idx="6">
                  <c:v>0.2823348</c:v>
                </c:pt>
                <c:pt idx="7">
                  <c:v>1.3665600000000002</c:v>
                </c:pt>
                <c:pt idx="8">
                  <c:v>0.13385279999999999</c:v>
                </c:pt>
                <c:pt idx="9">
                  <c:v>-4.7806823999999999</c:v>
                </c:pt>
                <c:pt idx="10">
                  <c:v>0.75353520000000007</c:v>
                </c:pt>
                <c:pt idx="11">
                  <c:v>0.53628719999999996</c:v>
                </c:pt>
                <c:pt idx="12">
                  <c:v>4.3550339999999998</c:v>
                </c:pt>
              </c:numCache>
            </c:numRef>
          </c:val>
        </c:ser>
        <c:ser>
          <c:idx val="13"/>
          <c:order val="10"/>
          <c:tx>
            <c:strRef>
              <c:f>REwoInga!$Q$170</c:f>
              <c:strCache>
                <c:ptCount val="1"/>
                <c:pt idx="0">
                  <c:v>Dist. 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strRef>
              <c:f>REwoInga!$B$185:$B$197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REwoInga!$Q$185:$Q$197</c:f>
              <c:numCache>
                <c:formatCode>_(* #,##0.00_);_(* \(#,##0.00\);_(* "-"??_);_(@_)</c:formatCode>
                <c:ptCount val="13"/>
                <c:pt idx="0">
                  <c:v>3.0397199999999999E-2</c:v>
                </c:pt>
                <c:pt idx="1">
                  <c:v>9.0665999999999997E-2</c:v>
                </c:pt>
                <c:pt idx="2">
                  <c:v>1.11252E-2</c:v>
                </c:pt>
                <c:pt idx="3">
                  <c:v>0.29013119999999998</c:v>
                </c:pt>
                <c:pt idx="4">
                  <c:v>1.4804399999999999E-2</c:v>
                </c:pt>
                <c:pt idx="5">
                  <c:v>9.2855999999999998E-3</c:v>
                </c:pt>
                <c:pt idx="6">
                  <c:v>6.3071999999999998E-3</c:v>
                </c:pt>
                <c:pt idx="7">
                  <c:v>8.4971999999999999E-3</c:v>
                </c:pt>
                <c:pt idx="8">
                  <c:v>5.6064000000000001E-3</c:v>
                </c:pt>
                <c:pt idx="9">
                  <c:v>0.91866119999999996</c:v>
                </c:pt>
                <c:pt idx="10">
                  <c:v>7.6299600000000009E-2</c:v>
                </c:pt>
                <c:pt idx="11">
                  <c:v>3.2149200000000003E-2</c:v>
                </c:pt>
                <c:pt idx="12">
                  <c:v>7.4459999999999998E-2</c:v>
                </c:pt>
              </c:numCache>
            </c:numRef>
          </c:val>
        </c:ser>
        <c:ser>
          <c:idx val="14"/>
          <c:order val="11"/>
          <c:tx>
            <c:strRef>
              <c:f>REwoInga!$R$170</c:f>
              <c:strCache>
                <c:ptCount val="1"/>
                <c:pt idx="0">
                  <c:v>Dist. Biomass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REwoInga!$B$185:$B$197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REwoInga!$R$185:$R$197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5"/>
          <c:order val="12"/>
          <c:tx>
            <c:strRef>
              <c:f>REwoInga!$S$170</c:f>
              <c:strCache>
                <c:ptCount val="1"/>
                <c:pt idx="0">
                  <c:v>Mini Hydro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REwoInga!$B$185:$B$197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REwoInga!$S$185:$S$197</c:f>
              <c:numCache>
                <c:formatCode>_(* #,##0.00_);_(* \(#,##0.00\);_(* "-"??_);_(@_)</c:formatCode>
                <c:ptCount val="13"/>
                <c:pt idx="0">
                  <c:v>0.21251760000000003</c:v>
                </c:pt>
                <c:pt idx="1">
                  <c:v>0.54644879999999996</c:v>
                </c:pt>
                <c:pt idx="2">
                  <c:v>5.10708E-2</c:v>
                </c:pt>
                <c:pt idx="3">
                  <c:v>4.3800000000000002E-3</c:v>
                </c:pt>
                <c:pt idx="4">
                  <c:v>0.44465759999999993</c:v>
                </c:pt>
                <c:pt idx="5">
                  <c:v>7.183199999999999E-3</c:v>
                </c:pt>
                <c:pt idx="6">
                  <c:v>0.14611679999999999</c:v>
                </c:pt>
                <c:pt idx="7">
                  <c:v>0.29547479999999998</c:v>
                </c:pt>
                <c:pt idx="8">
                  <c:v>0.16267320000000002</c:v>
                </c:pt>
                <c:pt idx="9">
                  <c:v>9.8991503999999981</c:v>
                </c:pt>
                <c:pt idx="10">
                  <c:v>0.4185528</c:v>
                </c:pt>
                <c:pt idx="11">
                  <c:v>0.31921439999999995</c:v>
                </c:pt>
                <c:pt idx="12">
                  <c:v>0.32228039999999997</c:v>
                </c:pt>
              </c:numCache>
            </c:numRef>
          </c:val>
        </c:ser>
        <c:ser>
          <c:idx val="16"/>
          <c:order val="13"/>
          <c:tx>
            <c:strRef>
              <c:f>REwoInga!$T$170</c:f>
              <c:strCache>
                <c:ptCount val="1"/>
                <c:pt idx="0">
                  <c:v>Dist.Solar PV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REwoInga!$B$185:$B$197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REwoInga!$T$185:$T$197</c:f>
              <c:numCache>
                <c:formatCode>_(* #,##0.00_);_(* \(#,##0.00\);_(* "-"??_);_(@_)</c:formatCode>
                <c:ptCount val="13"/>
                <c:pt idx="0">
                  <c:v>0.12684480000000001</c:v>
                </c:pt>
                <c:pt idx="1">
                  <c:v>0</c:v>
                </c:pt>
                <c:pt idx="2">
                  <c:v>4.9318799999999996E-2</c:v>
                </c:pt>
                <c:pt idx="3">
                  <c:v>3.0033660000000002</c:v>
                </c:pt>
                <c:pt idx="4">
                  <c:v>0</c:v>
                </c:pt>
                <c:pt idx="5">
                  <c:v>3.8894400000000003E-2</c:v>
                </c:pt>
                <c:pt idx="6">
                  <c:v>1.0161599999999998E-2</c:v>
                </c:pt>
                <c:pt idx="7">
                  <c:v>0.14515320000000001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5.9743200000000003E-2</c:v>
                </c:pt>
                <c:pt idx="12">
                  <c:v>0.26157360000000002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2925568"/>
        <c:axId val="162935552"/>
      </c:barChart>
      <c:catAx>
        <c:axId val="16292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935552"/>
        <c:crosses val="autoZero"/>
        <c:auto val="1"/>
        <c:lblAlgn val="ctr"/>
        <c:lblOffset val="100"/>
        <c:noMultiLvlLbl val="0"/>
      </c:catAx>
      <c:valAx>
        <c:axId val="162935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Electricity Generation share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62925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29396325459319"/>
          <c:y val="2.8252405949256341E-2"/>
          <c:w val="0.79103871391076108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REwoInga!$Z$101</c:f>
              <c:strCache>
                <c:ptCount val="1"/>
                <c:pt idx="0">
                  <c:v>Renewable</c:v>
                </c:pt>
              </c:strCache>
            </c:strRef>
          </c:tx>
          <c:marker>
            <c:symbol val="none"/>
          </c:marker>
          <c:xVal>
            <c:numRef>
              <c:f>REwoInga!$Y$103:$Y$123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xVal>
          <c:yVal>
            <c:numRef>
              <c:f>REwoInga!$Z$103:$Z$123</c:f>
              <c:numCache>
                <c:formatCode>0</c:formatCode>
                <c:ptCount val="21"/>
                <c:pt idx="0">
                  <c:v>139.28564555477871</c:v>
                </c:pt>
                <c:pt idx="1">
                  <c:v>145.83828979653558</c:v>
                </c:pt>
                <c:pt idx="2">
                  <c:v>158.40442674100237</c:v>
                </c:pt>
                <c:pt idx="3">
                  <c:v>158.89639069604075</c:v>
                </c:pt>
                <c:pt idx="4">
                  <c:v>155.27778761114826</c:v>
                </c:pt>
                <c:pt idx="5">
                  <c:v>150.33317223271297</c:v>
                </c:pt>
                <c:pt idx="6">
                  <c:v>145.10783744671252</c:v>
                </c:pt>
                <c:pt idx="7">
                  <c:v>136.25506948054971</c:v>
                </c:pt>
                <c:pt idx="8">
                  <c:v>132.12676908377782</c:v>
                </c:pt>
                <c:pt idx="9">
                  <c:v>131.17318843198993</c:v>
                </c:pt>
                <c:pt idx="10">
                  <c:v>129.70367906554512</c:v>
                </c:pt>
                <c:pt idx="11">
                  <c:v>128.94970756110573</c:v>
                </c:pt>
                <c:pt idx="12">
                  <c:v>128.89486965810326</c:v>
                </c:pt>
                <c:pt idx="13">
                  <c:v>128.88277475346129</c:v>
                </c:pt>
                <c:pt idx="14">
                  <c:v>129.28088399705769</c:v>
                </c:pt>
                <c:pt idx="15">
                  <c:v>128.57957265540932</c:v>
                </c:pt>
                <c:pt idx="16">
                  <c:v>127.8261615809775</c:v>
                </c:pt>
                <c:pt idx="17">
                  <c:v>128.02370054881382</c:v>
                </c:pt>
                <c:pt idx="18">
                  <c:v>128.20194082102523</c:v>
                </c:pt>
                <c:pt idx="19">
                  <c:v>128.4351182229081</c:v>
                </c:pt>
                <c:pt idx="20">
                  <c:v>128.24734645391129</c:v>
                </c:pt>
              </c:numCache>
            </c:numRef>
          </c:yVal>
          <c:smooth val="0"/>
        </c:ser>
        <c:ser>
          <c:idx val="1"/>
          <c:order val="1"/>
          <c:tx>
            <c:v>RE no CA import</c:v>
          </c:tx>
          <c:marker>
            <c:symbol val="none"/>
          </c:marker>
          <c:xVal>
            <c:numRef>
              <c:f>REwoInga!$Y$103:$Y$123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xVal>
          <c:yVal>
            <c:numRef>
              <c:f>REwoInga!$AA$103:$AA$123</c:f>
              <c:numCache>
                <c:formatCode>0</c:formatCode>
                <c:ptCount val="21"/>
                <c:pt idx="0">
                  <c:v>139.28564555477871</c:v>
                </c:pt>
                <c:pt idx="1">
                  <c:v>145.84169117320039</c:v>
                </c:pt>
                <c:pt idx="2">
                  <c:v>158.40544542904613</c:v>
                </c:pt>
                <c:pt idx="3">
                  <c:v>158.86163167528647</c:v>
                </c:pt>
                <c:pt idx="4">
                  <c:v>155.47567559761927</c:v>
                </c:pt>
                <c:pt idx="5">
                  <c:v>150.06588017454763</c:v>
                </c:pt>
                <c:pt idx="6">
                  <c:v>145.22969301113184</c:v>
                </c:pt>
                <c:pt idx="7">
                  <c:v>136.2337865162115</c:v>
                </c:pt>
                <c:pt idx="8">
                  <c:v>132.12205211310572</c:v>
                </c:pt>
                <c:pt idx="9">
                  <c:v>131.17317037994533</c:v>
                </c:pt>
                <c:pt idx="10">
                  <c:v>129.69418960316159</c:v>
                </c:pt>
                <c:pt idx="11">
                  <c:v>128.94361901584614</c:v>
                </c:pt>
                <c:pt idx="12">
                  <c:v>128.89444007226908</c:v>
                </c:pt>
                <c:pt idx="13">
                  <c:v>128.91197072012019</c:v>
                </c:pt>
                <c:pt idx="14">
                  <c:v>129.3020195300839</c:v>
                </c:pt>
                <c:pt idx="15">
                  <c:v>129.46858735346717</c:v>
                </c:pt>
                <c:pt idx="16">
                  <c:v>129.40280225517037</c:v>
                </c:pt>
                <c:pt idx="17">
                  <c:v>130.30355506383324</c:v>
                </c:pt>
                <c:pt idx="18">
                  <c:v>130.9989848302441</c:v>
                </c:pt>
                <c:pt idx="19">
                  <c:v>131.60911144983967</c:v>
                </c:pt>
                <c:pt idx="20">
                  <c:v>132.01327713569373</c:v>
                </c:pt>
              </c:numCache>
            </c:numRef>
          </c:yVal>
          <c:smooth val="0"/>
        </c:ser>
        <c:ser>
          <c:idx val="2"/>
          <c:order val="2"/>
          <c:tx>
            <c:v>RE Energy Security</c:v>
          </c:tx>
          <c:marker>
            <c:symbol val="none"/>
          </c:marker>
          <c:xVal>
            <c:numRef>
              <c:f>REwIngavsLimTrade!$K$125:$K$145</c:f>
              <c:numCache>
                <c:formatCode>0</c:formatCode>
                <c:ptCount val="21"/>
                <c:pt idx="0">
                  <c:v>139.28597855040201</c:v>
                </c:pt>
                <c:pt idx="1">
                  <c:v>145.97984672918332</c:v>
                </c:pt>
                <c:pt idx="2">
                  <c:v>158.64754661846251</c:v>
                </c:pt>
                <c:pt idx="3">
                  <c:v>159.1521146165957</c:v>
                </c:pt>
                <c:pt idx="4">
                  <c:v>155.82541044943562</c:v>
                </c:pt>
                <c:pt idx="5">
                  <c:v>150.42912200811597</c:v>
                </c:pt>
                <c:pt idx="6">
                  <c:v>146.05672383764352</c:v>
                </c:pt>
                <c:pt idx="7">
                  <c:v>137.35335181474321</c:v>
                </c:pt>
                <c:pt idx="8">
                  <c:v>133.00221843998537</c:v>
                </c:pt>
                <c:pt idx="9">
                  <c:v>131.59216231180062</c:v>
                </c:pt>
                <c:pt idx="10">
                  <c:v>130.04215122545182</c:v>
                </c:pt>
                <c:pt idx="11">
                  <c:v>129.20246083945335</c:v>
                </c:pt>
                <c:pt idx="12">
                  <c:v>129.11760934103529</c:v>
                </c:pt>
                <c:pt idx="13">
                  <c:v>129.04762645390355</c:v>
                </c:pt>
                <c:pt idx="14">
                  <c:v>129.36691697613878</c:v>
                </c:pt>
                <c:pt idx="15">
                  <c:v>128.61478436147863</c:v>
                </c:pt>
                <c:pt idx="16">
                  <c:v>127.83207704369833</c:v>
                </c:pt>
                <c:pt idx="17">
                  <c:v>127.9696069521366</c:v>
                </c:pt>
                <c:pt idx="18">
                  <c:v>128.10599003370527</c:v>
                </c:pt>
                <c:pt idx="19">
                  <c:v>128.32454413896991</c:v>
                </c:pt>
                <c:pt idx="20">
                  <c:v>128.21661576618479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53472"/>
        <c:axId val="162975744"/>
      </c:scatterChart>
      <c:valAx>
        <c:axId val="162953472"/>
        <c:scaling>
          <c:orientation val="minMax"/>
          <c:max val="2030"/>
          <c:min val="2010"/>
        </c:scaling>
        <c:delete val="0"/>
        <c:axPos val="b"/>
        <c:numFmt formatCode="General" sourceLinked="1"/>
        <c:majorTickMark val="out"/>
        <c:minorTickMark val="none"/>
        <c:tickLblPos val="nextTo"/>
        <c:crossAx val="162975744"/>
        <c:crosses val="autoZero"/>
        <c:crossBetween val="midCat"/>
      </c:valAx>
      <c:valAx>
        <c:axId val="162975744"/>
        <c:scaling>
          <c:orientation val="minMax"/>
          <c:max val="160"/>
          <c:min val="1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Generation Costs ($/MWh)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629534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358326771653543"/>
          <c:y val="9.2208734324876057E-2"/>
          <c:w val="0.29270975503062119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REwoInga!$C$101</c:f>
              <c:strCache>
                <c:ptCount val="1"/>
                <c:pt idx="0">
                  <c:v> Annualized Investment: Generation </c:v>
                </c:pt>
              </c:strCache>
            </c:strRef>
          </c:tx>
          <c:invertIfNegative val="0"/>
          <c:cat>
            <c:multiLvlStrRef>
              <c:f>REwoInga!$A$103:$B$145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REwoInga!$C$103:$C$145</c:f>
              <c:numCache>
                <c:formatCode>0.00</c:formatCode>
                <c:ptCount val="43"/>
                <c:pt idx="0">
                  <c:v>3.2173322377990893E-3</c:v>
                </c:pt>
                <c:pt idx="1">
                  <c:v>0.36047277247809978</c:v>
                </c:pt>
                <c:pt idx="2">
                  <c:v>0.78124605398523972</c:v>
                </c:pt>
                <c:pt idx="3">
                  <c:v>1.125209738553236</c:v>
                </c:pt>
                <c:pt idx="4">
                  <c:v>1.5289537744032284</c:v>
                </c:pt>
                <c:pt idx="5">
                  <c:v>2.2221155762511908</c:v>
                </c:pt>
                <c:pt idx="6">
                  <c:v>2.7392538480281425</c:v>
                </c:pt>
                <c:pt idx="7">
                  <c:v>3.6124554457982851</c:v>
                </c:pt>
                <c:pt idx="8">
                  <c:v>4.1502201548985838</c:v>
                </c:pt>
                <c:pt idx="9">
                  <c:v>4.5978342147916882</c:v>
                </c:pt>
                <c:pt idx="10">
                  <c:v>5.2414551436800458</c:v>
                </c:pt>
                <c:pt idx="11">
                  <c:v>5.7738976483427402</c:v>
                </c:pt>
                <c:pt idx="12">
                  <c:v>6.3535671891912759</c:v>
                </c:pt>
                <c:pt idx="13">
                  <c:v>6.9835152180075948</c:v>
                </c:pt>
                <c:pt idx="14">
                  <c:v>7.5568621527830873</c:v>
                </c:pt>
                <c:pt idx="15">
                  <c:v>7.9577691134346873</c:v>
                </c:pt>
                <c:pt idx="16">
                  <c:v>8.5274704323133559</c:v>
                </c:pt>
                <c:pt idx="17">
                  <c:v>8.7697656262745145</c:v>
                </c:pt>
                <c:pt idx="18">
                  <c:v>9.064026159331398</c:v>
                </c:pt>
                <c:pt idx="19">
                  <c:v>9.380132227273025</c:v>
                </c:pt>
                <c:pt idx="20">
                  <c:v>9.8200245763451335</c:v>
                </c:pt>
                <c:pt idx="22">
                  <c:v>3.2173322377990893E-3</c:v>
                </c:pt>
                <c:pt idx="23">
                  <c:v>0.36046656769519619</c:v>
                </c:pt>
                <c:pt idx="24">
                  <c:v>0.78124266268069387</c:v>
                </c:pt>
                <c:pt idx="25">
                  <c:v>1.1255330091317668</c:v>
                </c:pt>
                <c:pt idx="26">
                  <c:v>1.5296679469936252</c:v>
                </c:pt>
                <c:pt idx="27">
                  <c:v>2.2243595437161185</c:v>
                </c:pt>
                <c:pt idx="28">
                  <c:v>2.7404797906993914</c:v>
                </c:pt>
                <c:pt idx="29">
                  <c:v>3.6193818792836709</c:v>
                </c:pt>
                <c:pt idx="30">
                  <c:v>4.1422500413396071</c:v>
                </c:pt>
                <c:pt idx="31">
                  <c:v>4.5949336674868348</c:v>
                </c:pt>
                <c:pt idx="32">
                  <c:v>5.2277144794454378</c:v>
                </c:pt>
                <c:pt idx="33">
                  <c:v>5.7618141120186337</c:v>
                </c:pt>
                <c:pt idx="34">
                  <c:v>6.2825063394486564</c:v>
                </c:pt>
                <c:pt idx="35">
                  <c:v>6.8914781135182714</c:v>
                </c:pt>
                <c:pt idx="36">
                  <c:v>7.4812365197570534</c:v>
                </c:pt>
                <c:pt idx="37">
                  <c:v>8.1544295241710643</c:v>
                </c:pt>
                <c:pt idx="38">
                  <c:v>8.8625136392730095</c:v>
                </c:pt>
                <c:pt idx="39">
                  <c:v>9.4777201727789748</c:v>
                </c:pt>
                <c:pt idx="40">
                  <c:v>10.160109980747196</c:v>
                </c:pt>
                <c:pt idx="41">
                  <c:v>10.942971841793698</c:v>
                </c:pt>
                <c:pt idx="42">
                  <c:v>11.647446145337094</c:v>
                </c:pt>
              </c:numCache>
            </c:numRef>
          </c:val>
        </c:ser>
        <c:ser>
          <c:idx val="1"/>
          <c:order val="1"/>
          <c:tx>
            <c:strRef>
              <c:f>REwoInga!$D$101</c:f>
              <c:strCache>
                <c:ptCount val="1"/>
                <c:pt idx="0">
                  <c:v>Annualized Domestic TnD Inv.costs</c:v>
                </c:pt>
              </c:strCache>
            </c:strRef>
          </c:tx>
          <c:invertIfNegative val="0"/>
          <c:cat>
            <c:multiLvlStrRef>
              <c:f>REwoInga!$A$103:$B$145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REwoInga!$D$103:$D$145</c:f>
              <c:numCache>
                <c:formatCode>0.00</c:formatCode>
                <c:ptCount val="43"/>
                <c:pt idx="0">
                  <c:v>2.0808256092000006E-2</c:v>
                </c:pt>
                <c:pt idx="1">
                  <c:v>0.38792536836599995</c:v>
                </c:pt>
                <c:pt idx="2">
                  <c:v>1.0311960200940002</c:v>
                </c:pt>
                <c:pt idx="3">
                  <c:v>1.1798970691499999</c:v>
                </c:pt>
                <c:pt idx="4">
                  <c:v>1.353303120576</c:v>
                </c:pt>
                <c:pt idx="5">
                  <c:v>1.5438015114299999</c:v>
                </c:pt>
                <c:pt idx="6">
                  <c:v>1.8031433949959998</c:v>
                </c:pt>
                <c:pt idx="7">
                  <c:v>1.9886304057839999</c:v>
                </c:pt>
                <c:pt idx="8">
                  <c:v>2.1897120338340001</c:v>
                </c:pt>
                <c:pt idx="9">
                  <c:v>2.442330997584</c:v>
                </c:pt>
                <c:pt idx="10">
                  <c:v>2.6561697378599995</c:v>
                </c:pt>
                <c:pt idx="11">
                  <c:v>2.9452273521179997</c:v>
                </c:pt>
                <c:pt idx="12">
                  <c:v>3.2022834779339999</c:v>
                </c:pt>
                <c:pt idx="13">
                  <c:v>3.5165179340039998</c:v>
                </c:pt>
                <c:pt idx="14">
                  <c:v>3.8676381956579999</c:v>
                </c:pt>
                <c:pt idx="15">
                  <c:v>4.2413310304019998</c:v>
                </c:pt>
                <c:pt idx="16">
                  <c:v>4.5890209890599998</c:v>
                </c:pt>
                <c:pt idx="17">
                  <c:v>4.919698873542</c:v>
                </c:pt>
                <c:pt idx="18">
                  <c:v>5.2537777986780014</c:v>
                </c:pt>
                <c:pt idx="19">
                  <c:v>5.591082491322001</c:v>
                </c:pt>
                <c:pt idx="20">
                  <c:v>5.6974138201800004</c:v>
                </c:pt>
                <c:pt idx="22">
                  <c:v>2.0808256092000006E-2</c:v>
                </c:pt>
                <c:pt idx="23">
                  <c:v>0.38792400618599993</c:v>
                </c:pt>
                <c:pt idx="24">
                  <c:v>1.0311986524740002</c:v>
                </c:pt>
                <c:pt idx="25">
                  <c:v>1.1803215923279999</c:v>
                </c:pt>
                <c:pt idx="26">
                  <c:v>1.3538032381739999</c:v>
                </c:pt>
                <c:pt idx="27">
                  <c:v>1.5441491699880003</c:v>
                </c:pt>
                <c:pt idx="28">
                  <c:v>1.8033551719379999</c:v>
                </c:pt>
                <c:pt idx="29">
                  <c:v>1.9888013063759997</c:v>
                </c:pt>
                <c:pt idx="30">
                  <c:v>2.1904197367139999</c:v>
                </c:pt>
                <c:pt idx="31">
                  <c:v>2.4398668809780002</c:v>
                </c:pt>
                <c:pt idx="32">
                  <c:v>2.6566243187879999</c:v>
                </c:pt>
                <c:pt idx="33">
                  <c:v>2.9449402711500006</c:v>
                </c:pt>
                <c:pt idx="34">
                  <c:v>3.2209718271660002</c:v>
                </c:pt>
                <c:pt idx="35">
                  <c:v>3.540518542584</c:v>
                </c:pt>
                <c:pt idx="36">
                  <c:v>3.8936637001379997</c:v>
                </c:pt>
                <c:pt idx="37">
                  <c:v>4.2433227854700002</c:v>
                </c:pt>
                <c:pt idx="38">
                  <c:v>4.5856068684120004</c:v>
                </c:pt>
                <c:pt idx="39">
                  <c:v>4.8884522097719998</c:v>
                </c:pt>
                <c:pt idx="40">
                  <c:v>5.221672340424</c:v>
                </c:pt>
                <c:pt idx="41">
                  <c:v>5.534378377536</c:v>
                </c:pt>
                <c:pt idx="42">
                  <c:v>5.6225125496340027</c:v>
                </c:pt>
              </c:numCache>
            </c:numRef>
          </c:val>
        </c:ser>
        <c:ser>
          <c:idx val="2"/>
          <c:order val="2"/>
          <c:tx>
            <c:strRef>
              <c:f>REwoInga!$E$101</c:f>
              <c:strCache>
                <c:ptCount val="1"/>
                <c:pt idx="0">
                  <c:v> Ann. Inv.: Cross-Border Transmission </c:v>
                </c:pt>
              </c:strCache>
            </c:strRef>
          </c:tx>
          <c:invertIfNegative val="0"/>
          <c:cat>
            <c:multiLvlStrRef>
              <c:f>REwoInga!$A$103:$B$145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REwoInga!$E$103:$E$145</c:f>
              <c:numCache>
                <c:formatCode>0.00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1.2567053086146543E-2</c:v>
                </c:pt>
                <c:pt idx="3">
                  <c:v>2.6958740320945623E-2</c:v>
                </c:pt>
                <c:pt idx="4">
                  <c:v>2.6958740320945623E-2</c:v>
                </c:pt>
                <c:pt idx="5">
                  <c:v>9.026254246020167E-2</c:v>
                </c:pt>
                <c:pt idx="6">
                  <c:v>9.3464362785374872E-2</c:v>
                </c:pt>
                <c:pt idx="7">
                  <c:v>0.15651876769426232</c:v>
                </c:pt>
                <c:pt idx="8">
                  <c:v>0.15651876769426232</c:v>
                </c:pt>
                <c:pt idx="9">
                  <c:v>0.15651876769426232</c:v>
                </c:pt>
                <c:pt idx="10">
                  <c:v>0.15651876769426232</c:v>
                </c:pt>
                <c:pt idx="11">
                  <c:v>0.15651876769426232</c:v>
                </c:pt>
                <c:pt idx="12">
                  <c:v>0.15651876769426232</c:v>
                </c:pt>
                <c:pt idx="13">
                  <c:v>0.15651876769426232</c:v>
                </c:pt>
                <c:pt idx="14">
                  <c:v>0.15651876769426232</c:v>
                </c:pt>
                <c:pt idx="15">
                  <c:v>0.19858071087782328</c:v>
                </c:pt>
                <c:pt idx="16">
                  <c:v>0.24890668802209046</c:v>
                </c:pt>
                <c:pt idx="17">
                  <c:v>0.28980049858988094</c:v>
                </c:pt>
                <c:pt idx="18">
                  <c:v>0.3306943091576714</c:v>
                </c:pt>
                <c:pt idx="19">
                  <c:v>0.3715881197254618</c:v>
                </c:pt>
                <c:pt idx="20">
                  <c:v>0.42224326453775224</c:v>
                </c:pt>
                <c:pt idx="22">
                  <c:v>0</c:v>
                </c:pt>
                <c:pt idx="23">
                  <c:v>0</c:v>
                </c:pt>
                <c:pt idx="24">
                  <c:v>1.2567053086146543E-2</c:v>
                </c:pt>
                <c:pt idx="25">
                  <c:v>2.6958740320945623E-2</c:v>
                </c:pt>
                <c:pt idx="26">
                  <c:v>2.6958740320945623E-2</c:v>
                </c:pt>
                <c:pt idx="27">
                  <c:v>9.026254246020167E-2</c:v>
                </c:pt>
                <c:pt idx="28">
                  <c:v>9.3464362785374872E-2</c:v>
                </c:pt>
                <c:pt idx="29">
                  <c:v>0.15651876769426232</c:v>
                </c:pt>
                <c:pt idx="30">
                  <c:v>0.15651876769426232</c:v>
                </c:pt>
                <c:pt idx="31">
                  <c:v>0.15651876769426232</c:v>
                </c:pt>
                <c:pt idx="32">
                  <c:v>0.15651876769426232</c:v>
                </c:pt>
                <c:pt idx="33">
                  <c:v>0.15651876769426232</c:v>
                </c:pt>
                <c:pt idx="34">
                  <c:v>0.15651876769426232</c:v>
                </c:pt>
                <c:pt idx="35">
                  <c:v>0.15651876769426232</c:v>
                </c:pt>
                <c:pt idx="36">
                  <c:v>0.15651876769426232</c:v>
                </c:pt>
                <c:pt idx="37">
                  <c:v>0.15651876769426232</c:v>
                </c:pt>
                <c:pt idx="38">
                  <c:v>0.15651876769426232</c:v>
                </c:pt>
                <c:pt idx="39">
                  <c:v>0.15651876769426232</c:v>
                </c:pt>
                <c:pt idx="40">
                  <c:v>0.15651876769426232</c:v>
                </c:pt>
                <c:pt idx="41">
                  <c:v>0.15651876769426232</c:v>
                </c:pt>
                <c:pt idx="42">
                  <c:v>0.15726512558220362</c:v>
                </c:pt>
              </c:numCache>
            </c:numRef>
          </c:val>
        </c:ser>
        <c:ser>
          <c:idx val="3"/>
          <c:order val="3"/>
          <c:tx>
            <c:strRef>
              <c:f>REwoInga!$F$101</c:f>
              <c:strCache>
                <c:ptCount val="1"/>
                <c:pt idx="0">
                  <c:v> Fuel Costs </c:v>
                </c:pt>
              </c:strCache>
            </c:strRef>
          </c:tx>
          <c:invertIfNegative val="0"/>
          <c:cat>
            <c:multiLvlStrRef>
              <c:f>REwoInga!$A$103:$B$145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REwoInga!$F$103:$F$145</c:f>
              <c:numCache>
                <c:formatCode>0.00</c:formatCode>
                <c:ptCount val="43"/>
                <c:pt idx="0">
                  <c:v>4.6269203099999991</c:v>
                </c:pt>
                <c:pt idx="1">
                  <c:v>6.3252881100000007</c:v>
                </c:pt>
                <c:pt idx="2">
                  <c:v>8.7925316779999978</c:v>
                </c:pt>
                <c:pt idx="3">
                  <c:v>9.2451754779999984</c:v>
                </c:pt>
                <c:pt idx="4">
                  <c:v>9.4291490299999978</c:v>
                </c:pt>
                <c:pt idx="5">
                  <c:v>9.0500685099999991</c:v>
                </c:pt>
                <c:pt idx="6">
                  <c:v>9.3107237840000003</c:v>
                </c:pt>
                <c:pt idx="7">
                  <c:v>8.2204682800000004</c:v>
                </c:pt>
                <c:pt idx="8">
                  <c:v>7.9547104300000004</c:v>
                </c:pt>
                <c:pt idx="9">
                  <c:v>8.4207183800000003</c:v>
                </c:pt>
                <c:pt idx="10">
                  <c:v>8.4639050700000009</c:v>
                </c:pt>
                <c:pt idx="11">
                  <c:v>8.7900151199999996</c:v>
                </c:pt>
                <c:pt idx="12">
                  <c:v>8.9545500599999972</c:v>
                </c:pt>
                <c:pt idx="13">
                  <c:v>9.0526415799999995</c:v>
                </c:pt>
                <c:pt idx="14">
                  <c:v>9.2661434299999978</c:v>
                </c:pt>
                <c:pt idx="15">
                  <c:v>9.2579290800000003</c:v>
                </c:pt>
                <c:pt idx="16">
                  <c:v>9.0273477600000014</c:v>
                </c:pt>
                <c:pt idx="17">
                  <c:v>9.3760488899999981</c:v>
                </c:pt>
                <c:pt idx="18">
                  <c:v>9.6743442799999997</c:v>
                </c:pt>
                <c:pt idx="19">
                  <c:v>9.9605319100000003</c:v>
                </c:pt>
                <c:pt idx="20">
                  <c:v>9.7246684693999974</c:v>
                </c:pt>
                <c:pt idx="22">
                  <c:v>4.6269203099999991</c:v>
                </c:pt>
                <c:pt idx="23">
                  <c:v>6.3252812000000009</c:v>
                </c:pt>
                <c:pt idx="24">
                  <c:v>8.7925101079999983</c:v>
                </c:pt>
                <c:pt idx="25">
                  <c:v>9.2414958179999971</c:v>
                </c:pt>
                <c:pt idx="26">
                  <c:v>9.4285358400000021</c:v>
                </c:pt>
                <c:pt idx="27">
                  <c:v>9.047531649999998</c:v>
                </c:pt>
                <c:pt idx="28">
                  <c:v>9.3087792479999969</c:v>
                </c:pt>
                <c:pt idx="29">
                  <c:v>8.204298829999999</c:v>
                </c:pt>
                <c:pt idx="30">
                  <c:v>7.9648673700000003</c:v>
                </c:pt>
                <c:pt idx="31">
                  <c:v>8.4286071800000002</c:v>
                </c:pt>
                <c:pt idx="32">
                  <c:v>8.4810106799999989</c:v>
                </c:pt>
                <c:pt idx="33">
                  <c:v>8.8074071200000006</c:v>
                </c:pt>
                <c:pt idx="34">
                  <c:v>9.0203758100000009</c:v>
                </c:pt>
                <c:pt idx="35">
                  <c:v>9.1453992500000023</c:v>
                </c:pt>
                <c:pt idx="36">
                  <c:v>9.3401125699999987</c:v>
                </c:pt>
                <c:pt idx="37">
                  <c:v>9.4882082299999979</c:v>
                </c:pt>
                <c:pt idx="38">
                  <c:v>9.5482479000000016</c:v>
                </c:pt>
                <c:pt idx="39">
                  <c:v>9.9238801499999987</c:v>
                </c:pt>
                <c:pt idx="40">
                  <c:v>10.149160160000001</c:v>
                </c:pt>
                <c:pt idx="41">
                  <c:v>10.312816769999998</c:v>
                </c:pt>
                <c:pt idx="42">
                  <c:v>10.236821620000001</c:v>
                </c:pt>
              </c:numCache>
            </c:numRef>
          </c:val>
        </c:ser>
        <c:ser>
          <c:idx val="4"/>
          <c:order val="4"/>
          <c:tx>
            <c:strRef>
              <c:f>REwoInga!$G$101</c:f>
              <c:strCache>
                <c:ptCount val="1"/>
                <c:pt idx="0">
                  <c:v> Net Import Costs (Cameroon/DRC) </c:v>
                </c:pt>
              </c:strCache>
            </c:strRef>
          </c:tx>
          <c:invertIfNegative val="0"/>
          <c:cat>
            <c:multiLvlStrRef>
              <c:f>REwoInga!$A$103:$B$145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REwoInga!$G$103:$G$145</c:f>
              <c:numCache>
                <c:formatCode>0.00</c:formatCode>
                <c:ptCount val="43"/>
                <c:pt idx="0">
                  <c:v>9.0949470177292826E-16</c:v>
                </c:pt>
                <c:pt idx="1">
                  <c:v>9.0949470177292826E-16</c:v>
                </c:pt>
                <c:pt idx="2">
                  <c:v>1.8189894035458565E-15</c:v>
                </c:pt>
                <c:pt idx="3">
                  <c:v>-1.8189894035458565E-15</c:v>
                </c:pt>
                <c:pt idx="4">
                  <c:v>-1.8189894035458565E-15</c:v>
                </c:pt>
                <c:pt idx="5">
                  <c:v>1.8189894035458565E-15</c:v>
                </c:pt>
                <c:pt idx="6">
                  <c:v>3.637978807091713E-15</c:v>
                </c:pt>
                <c:pt idx="7">
                  <c:v>-1.8189894035458565E-15</c:v>
                </c:pt>
                <c:pt idx="8">
                  <c:v>3.637978807091713E-15</c:v>
                </c:pt>
                <c:pt idx="9">
                  <c:v>7.2759576141834261E-15</c:v>
                </c:pt>
                <c:pt idx="10">
                  <c:v>0</c:v>
                </c:pt>
                <c:pt idx="11">
                  <c:v>-3.637978807091713E-15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0.27856800000000292</c:v>
                </c:pt>
                <c:pt idx="16">
                  <c:v>0.5571360000000023</c:v>
                </c:pt>
                <c:pt idx="17">
                  <c:v>0.83570399999999789</c:v>
                </c:pt>
                <c:pt idx="18">
                  <c:v>1.1142719999999935</c:v>
                </c:pt>
                <c:pt idx="19">
                  <c:v>1.3928400000000001</c:v>
                </c:pt>
                <c:pt idx="20">
                  <c:v>1.6714079999999958</c:v>
                </c:pt>
                <c:pt idx="22">
                  <c:v>9.0949470177292826E-16</c:v>
                </c:pt>
                <c:pt idx="23">
                  <c:v>1.8189894035458565E-15</c:v>
                </c:pt>
                <c:pt idx="24">
                  <c:v>0</c:v>
                </c:pt>
                <c:pt idx="25">
                  <c:v>0</c:v>
                </c:pt>
                <c:pt idx="26">
                  <c:v>-1.8189894035458565E-15</c:v>
                </c:pt>
                <c:pt idx="27">
                  <c:v>1.8189894035458565E-15</c:v>
                </c:pt>
                <c:pt idx="28">
                  <c:v>1.8189894035458565E-15</c:v>
                </c:pt>
                <c:pt idx="29">
                  <c:v>0</c:v>
                </c:pt>
                <c:pt idx="30">
                  <c:v>-3.637978807091713E-15</c:v>
                </c:pt>
                <c:pt idx="31">
                  <c:v>0</c:v>
                </c:pt>
                <c:pt idx="32">
                  <c:v>-3.637978807091713E-15</c:v>
                </c:pt>
                <c:pt idx="33">
                  <c:v>-3.637978807091713E-15</c:v>
                </c:pt>
                <c:pt idx="34">
                  <c:v>0</c:v>
                </c:pt>
                <c:pt idx="35">
                  <c:v>0</c:v>
                </c:pt>
                <c:pt idx="36">
                  <c:v>-3.637978807091713E-15</c:v>
                </c:pt>
                <c:pt idx="37">
                  <c:v>0</c:v>
                </c:pt>
                <c:pt idx="38">
                  <c:v>0</c:v>
                </c:pt>
                <c:pt idx="39">
                  <c:v>-3.637978807091713E-15</c:v>
                </c:pt>
                <c:pt idx="40">
                  <c:v>7.2759576141834261E-15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5"/>
          <c:tx>
            <c:strRef>
              <c:f>REwoInga!$H$101</c:f>
              <c:strCache>
                <c:ptCount val="1"/>
                <c:pt idx="0">
                  <c:v> O&amp;M Costs</c:v>
                </c:pt>
              </c:strCache>
            </c:strRef>
          </c:tx>
          <c:invertIfNegative val="0"/>
          <c:cat>
            <c:multiLvlStrRef>
              <c:f>REwoInga!$A$103:$B$145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REwoInga!$H$103:$H$145</c:f>
              <c:numCache>
                <c:formatCode>0.00</c:formatCode>
                <c:ptCount val="43"/>
                <c:pt idx="0">
                  <c:v>0.80845860771004474</c:v>
                </c:pt>
                <c:pt idx="1">
                  <c:v>0.83162466922006828</c:v>
                </c:pt>
                <c:pt idx="2">
                  <c:v>0.89417776320641085</c:v>
                </c:pt>
                <c:pt idx="3">
                  <c:v>0.91813597165423244</c:v>
                </c:pt>
                <c:pt idx="4">
                  <c:v>0.92962415492978867</c:v>
                </c:pt>
                <c:pt idx="5">
                  <c:v>0.97591747139815144</c:v>
                </c:pt>
                <c:pt idx="6">
                  <c:v>1.0479640872237308</c:v>
                </c:pt>
                <c:pt idx="7">
                  <c:v>1.052025972762002</c:v>
                </c:pt>
                <c:pt idx="8">
                  <c:v>1.0978756556569571</c:v>
                </c:pt>
                <c:pt idx="9">
                  <c:v>1.1379807284235985</c:v>
                </c:pt>
                <c:pt idx="10">
                  <c:v>1.2070781084154059</c:v>
                </c:pt>
                <c:pt idx="11">
                  <c:v>1.1105429741919277</c:v>
                </c:pt>
                <c:pt idx="12">
                  <c:v>1.1536364529107537</c:v>
                </c:pt>
                <c:pt idx="13">
                  <c:v>1.2223707971816395</c:v>
                </c:pt>
                <c:pt idx="14">
                  <c:v>1.3304823533242418</c:v>
                </c:pt>
                <c:pt idx="15">
                  <c:v>1.3673336708304029</c:v>
                </c:pt>
                <c:pt idx="16">
                  <c:v>1.4341743346249722</c:v>
                </c:pt>
                <c:pt idx="17">
                  <c:v>1.4720953957638014</c:v>
                </c:pt>
                <c:pt idx="18">
                  <c:v>1.5190937233495774</c:v>
                </c:pt>
                <c:pt idx="19">
                  <c:v>1.5800782750541571</c:v>
                </c:pt>
                <c:pt idx="20">
                  <c:v>1.6117573699533183</c:v>
                </c:pt>
                <c:pt idx="22">
                  <c:v>0.80845860771004474</c:v>
                </c:pt>
                <c:pt idx="23">
                  <c:v>0.83182352122006831</c:v>
                </c:pt>
                <c:pt idx="24">
                  <c:v>0.89427412320641086</c:v>
                </c:pt>
                <c:pt idx="25">
                  <c:v>0.91833443994893527</c:v>
                </c:pt>
                <c:pt idx="26">
                  <c:v>0.94593194836067573</c:v>
                </c:pt>
                <c:pt idx="27">
                  <c:v>0.95118024465818962</c:v>
                </c:pt>
                <c:pt idx="28">
                  <c:v>1.0610627065198708</c:v>
                </c:pt>
                <c:pt idx="29">
                  <c:v>1.0587503957913316</c:v>
                </c:pt>
                <c:pt idx="30">
                  <c:v>1.0944260204159528</c:v>
                </c:pt>
                <c:pt idx="31">
                  <c:v>1.1354542864598638</c:v>
                </c:pt>
                <c:pt idx="32">
                  <c:v>1.2019617648122287</c:v>
                </c:pt>
                <c:pt idx="33">
                  <c:v>1.1046350462021264</c:v>
                </c:pt>
                <c:pt idx="34">
                  <c:v>1.1401171447017113</c:v>
                </c:pt>
                <c:pt idx="35">
                  <c:v>1.2023912749874237</c:v>
                </c:pt>
                <c:pt idx="36">
                  <c:v>1.3097390623304459</c:v>
                </c:pt>
                <c:pt idx="37">
                  <c:v>1.4201417643283785</c:v>
                </c:pt>
                <c:pt idx="38">
                  <c:v>1.5319282342495266</c:v>
                </c:pt>
                <c:pt idx="39">
                  <c:v>1.6735524002740945</c:v>
                </c:pt>
                <c:pt idx="40">
                  <c:v>1.8568637098342633</c:v>
                </c:pt>
                <c:pt idx="41">
                  <c:v>2.0283530565691312</c:v>
                </c:pt>
                <c:pt idx="42">
                  <c:v>2.1335019692838704</c:v>
                </c:pt>
              </c:numCache>
            </c:numRef>
          </c:val>
        </c:ser>
        <c:ser>
          <c:idx val="6"/>
          <c:order val="6"/>
          <c:tx>
            <c:strRef>
              <c:f>REwoInga!$I$101</c:f>
              <c:strCache>
                <c:ptCount val="1"/>
                <c:pt idx="0">
                  <c:v>CO2 finance</c:v>
                </c:pt>
              </c:strCache>
            </c:strRef>
          </c:tx>
          <c:invertIfNegative val="0"/>
          <c:cat>
            <c:multiLvlStrRef>
              <c:f>REwoInga!$A$103:$B$145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REwoInga!$I$103:$I$145</c:f>
              <c:numCache>
                <c:formatCode>0.00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-1.1584192596277915E-4</c:v>
                </c:pt>
                <c:pt idx="5">
                  <c:v>-4.1287245244923249E-3</c:v>
                </c:pt>
                <c:pt idx="6">
                  <c:v>-9.231075505982754E-3</c:v>
                </c:pt>
                <c:pt idx="7">
                  <c:v>-1.6945300560384027E-2</c:v>
                </c:pt>
                <c:pt idx="8">
                  <c:v>-2.7215650079604078E-2</c:v>
                </c:pt>
                <c:pt idx="9">
                  <c:v>-3.5392915759311923E-2</c:v>
                </c:pt>
                <c:pt idx="10">
                  <c:v>-4.2855747179542394E-2</c:v>
                </c:pt>
                <c:pt idx="11">
                  <c:v>-5.0660050132798722E-2</c:v>
                </c:pt>
                <c:pt idx="12">
                  <c:v>-6.1072877577814787E-2</c:v>
                </c:pt>
                <c:pt idx="13">
                  <c:v>-7.3935437607611718E-2</c:v>
                </c:pt>
                <c:pt idx="14">
                  <c:v>-9.782517689248571E-2</c:v>
                </c:pt>
                <c:pt idx="15">
                  <c:v>-9.8035707613745846E-2</c:v>
                </c:pt>
                <c:pt idx="16">
                  <c:v>-0.12066248417352267</c:v>
                </c:pt>
                <c:pt idx="17">
                  <c:v>-0.13028805152496023</c:v>
                </c:pt>
                <c:pt idx="18">
                  <c:v>-0.15735303008530016</c:v>
                </c:pt>
                <c:pt idx="19">
                  <c:v>-0.1813783855701725</c:v>
                </c:pt>
                <c:pt idx="20">
                  <c:v>-0.21275959849307977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-1.1890926296524617E-4</c:v>
                </c:pt>
                <c:pt idx="27">
                  <c:v>-4.1746187284623388E-3</c:v>
                </c:pt>
                <c:pt idx="28">
                  <c:v>-9.2894908577507204E-3</c:v>
                </c:pt>
                <c:pt idx="29">
                  <c:v>-1.7543346017101568E-2</c:v>
                </c:pt>
                <c:pt idx="30">
                  <c:v>-2.77930204962329E-2</c:v>
                </c:pt>
                <c:pt idx="31">
                  <c:v>-3.6021634595833692E-2</c:v>
                </c:pt>
                <c:pt idx="32">
                  <c:v>-4.3327301845822848E-2</c:v>
                </c:pt>
                <c:pt idx="33">
                  <c:v>-5.0968695605441927E-2</c:v>
                </c:pt>
                <c:pt idx="34">
                  <c:v>-5.7869332303111178E-2</c:v>
                </c:pt>
                <c:pt idx="35">
                  <c:v>-6.7606743559944796E-2</c:v>
                </c:pt>
                <c:pt idx="36">
                  <c:v>-9.0683308088460021E-2</c:v>
                </c:pt>
                <c:pt idx="37">
                  <c:v>-7.898708954202012E-2</c:v>
                </c:pt>
                <c:pt idx="38">
                  <c:v>-7.4974187408912069E-2</c:v>
                </c:pt>
                <c:pt idx="39">
                  <c:v>-7.8503219028118409E-2</c:v>
                </c:pt>
                <c:pt idx="40">
                  <c:v>-0.11710163292310727</c:v>
                </c:pt>
                <c:pt idx="41">
                  <c:v>-0.15495834541385278</c:v>
                </c:pt>
                <c:pt idx="42">
                  <c:v>-0.16986247831523951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094528"/>
        <c:axId val="163096064"/>
      </c:barChart>
      <c:catAx>
        <c:axId val="163094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63096064"/>
        <c:crosses val="autoZero"/>
        <c:auto val="1"/>
        <c:lblAlgn val="ctr"/>
        <c:lblOffset val="100"/>
        <c:noMultiLvlLbl val="0"/>
      </c:catAx>
      <c:valAx>
        <c:axId val="163096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Billion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630945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REwoInga!$C$101</c:f>
              <c:strCache>
                <c:ptCount val="1"/>
                <c:pt idx="0">
                  <c:v> Annualized Investment: Generation </c:v>
                </c:pt>
              </c:strCache>
            </c:strRef>
          </c:tx>
          <c:invertIfNegative val="0"/>
          <c:cat>
            <c:strRef>
              <c:f>REwoInga!$A$149:$B$167</c:f>
              <c:strCach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strCache>
            </c:strRef>
          </c:cat>
          <c:val>
            <c:numRef>
              <c:f>REwoInga!$C$149:$C$167</c:f>
              <c:numCache>
                <c:formatCode>0.00</c:formatCode>
                <c:ptCount val="19"/>
                <c:pt idx="0">
                  <c:v>-3.3913045458522362E-6</c:v>
                </c:pt>
                <c:pt idx="1">
                  <c:v>3.2327057853076546E-4</c:v>
                </c:pt>
                <c:pt idx="2">
                  <c:v>7.1417259039674441E-4</c:v>
                </c:pt>
                <c:pt idx="3">
                  <c:v>2.2439674649277208E-3</c:v>
                </c:pt>
                <c:pt idx="4">
                  <c:v>1.2259426712488697E-3</c:v>
                </c:pt>
                <c:pt idx="5">
                  <c:v>6.9264334853857967E-3</c:v>
                </c:pt>
                <c:pt idx="6">
                  <c:v>-7.9701135589766992E-3</c:v>
                </c:pt>
                <c:pt idx="7">
                  <c:v>-2.9005473048533403E-3</c:v>
                </c:pt>
                <c:pt idx="8">
                  <c:v>-1.3740664234608069E-2</c:v>
                </c:pt>
                <c:pt idx="9">
                  <c:v>-1.2083536324106525E-2</c:v>
                </c:pt>
                <c:pt idx="10">
                  <c:v>-7.1060849742619503E-2</c:v>
                </c:pt>
                <c:pt idx="11">
                  <c:v>-9.203710448932334E-2</c:v>
                </c:pt>
                <c:pt idx="12">
                  <c:v>-7.5625633026033867E-2</c:v>
                </c:pt>
                <c:pt idx="13">
                  <c:v>0.19666041073637697</c:v>
                </c:pt>
                <c:pt idx="14">
                  <c:v>0.33504320695965362</c:v>
                </c:pt>
                <c:pt idx="15">
                  <c:v>0.70795454650446032</c:v>
                </c:pt>
                <c:pt idx="16">
                  <c:v>1.0960838214157977</c:v>
                </c:pt>
                <c:pt idx="17">
                  <c:v>1.5628396145206729</c:v>
                </c:pt>
                <c:pt idx="18">
                  <c:v>1.8274215689919604</c:v>
                </c:pt>
              </c:numCache>
            </c:numRef>
          </c:val>
        </c:ser>
        <c:ser>
          <c:idx val="1"/>
          <c:order val="1"/>
          <c:tx>
            <c:strRef>
              <c:f>REwoInga!$E$101</c:f>
              <c:strCache>
                <c:ptCount val="1"/>
                <c:pt idx="0">
                  <c:v> Ann. Inv.: Cross-Border Transmission </c:v>
                </c:pt>
              </c:strCache>
            </c:strRef>
          </c:tx>
          <c:invertIfNegative val="0"/>
          <c:cat>
            <c:strRef>
              <c:f>REwoInga!$A$149:$B$167</c:f>
              <c:strCach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strCache>
            </c:strRef>
          </c:cat>
          <c:val>
            <c:numRef>
              <c:f>REwoInga!$E$149:$E$167</c:f>
              <c:numCache>
                <c:formatCode>0.00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-4.2061943183560963E-2</c:v>
                </c:pt>
                <c:pt idx="14">
                  <c:v>-9.2387920327828138E-2</c:v>
                </c:pt>
                <c:pt idx="15">
                  <c:v>-0.13328173089561862</c:v>
                </c:pt>
                <c:pt idx="16">
                  <c:v>-0.17417554146340908</c:v>
                </c:pt>
                <c:pt idx="17">
                  <c:v>-0.21506935203119948</c:v>
                </c:pt>
                <c:pt idx="18">
                  <c:v>-0.26497813895554861</c:v>
                </c:pt>
              </c:numCache>
            </c:numRef>
          </c:val>
        </c:ser>
        <c:ser>
          <c:idx val="2"/>
          <c:order val="2"/>
          <c:tx>
            <c:strRef>
              <c:f>REwoInga!$F$101</c:f>
              <c:strCache>
                <c:ptCount val="1"/>
                <c:pt idx="0">
                  <c:v> Fuel Costs </c:v>
                </c:pt>
              </c:strCache>
            </c:strRef>
          </c:tx>
          <c:invertIfNegative val="0"/>
          <c:cat>
            <c:strRef>
              <c:f>REwoInga!$A$149:$B$167</c:f>
              <c:strCach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strCache>
            </c:strRef>
          </c:cat>
          <c:val>
            <c:numRef>
              <c:f>REwoInga!$F$149:$F$167</c:f>
              <c:numCache>
                <c:formatCode>0.00</c:formatCode>
                <c:ptCount val="19"/>
                <c:pt idx="0">
                  <c:v>-2.1569999999471179E-5</c:v>
                </c:pt>
                <c:pt idx="1">
                  <c:v>-3.6796600000013058E-3</c:v>
                </c:pt>
                <c:pt idx="2">
                  <c:v>-6.1318999999571133E-4</c:v>
                </c:pt>
                <c:pt idx="3">
                  <c:v>-2.5368600000010844E-3</c:v>
                </c:pt>
                <c:pt idx="4">
                  <c:v>-1.9445360000034384E-3</c:v>
                </c:pt>
                <c:pt idx="5">
                  <c:v>-1.6169450000001362E-2</c:v>
                </c:pt>
                <c:pt idx="6">
                  <c:v>1.0156939999999892E-2</c:v>
                </c:pt>
                <c:pt idx="7">
                  <c:v>7.8887999999999181E-3</c:v>
                </c:pt>
                <c:pt idx="8">
                  <c:v>1.7105609999997995E-2</c:v>
                </c:pt>
                <c:pt idx="9">
                  <c:v>1.7392000000000962E-2</c:v>
                </c:pt>
                <c:pt idx="10">
                  <c:v>6.582575000000368E-2</c:v>
                </c:pt>
                <c:pt idx="11">
                  <c:v>9.275767000000279E-2</c:v>
                </c:pt>
                <c:pt idx="12">
                  <c:v>7.3969140000000877E-2</c:v>
                </c:pt>
                <c:pt idx="13">
                  <c:v>0.23027914999999766</c:v>
                </c:pt>
                <c:pt idx="14">
                  <c:v>0.52090014000000018</c:v>
                </c:pt>
                <c:pt idx="15">
                  <c:v>0.5478312600000006</c:v>
                </c:pt>
                <c:pt idx="16">
                  <c:v>0.4748158800000013</c:v>
                </c:pt>
                <c:pt idx="17">
                  <c:v>0.35228485999999748</c:v>
                </c:pt>
                <c:pt idx="18">
                  <c:v>0.51215315060000322</c:v>
                </c:pt>
              </c:numCache>
            </c:numRef>
          </c:val>
        </c:ser>
        <c:ser>
          <c:idx val="3"/>
          <c:order val="3"/>
          <c:tx>
            <c:strRef>
              <c:f>REwoInga!$G$101</c:f>
              <c:strCache>
                <c:ptCount val="1"/>
                <c:pt idx="0">
                  <c:v> Net Import Costs (Cameroon/DRC) </c:v>
                </c:pt>
              </c:strCache>
            </c:strRef>
          </c:tx>
          <c:invertIfNegative val="0"/>
          <c:cat>
            <c:strRef>
              <c:f>REwoInga!$A$149:$B$167</c:f>
              <c:strCach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strCache>
            </c:strRef>
          </c:cat>
          <c:val>
            <c:numRef>
              <c:f>REwoInga!$G$149:$G$167</c:f>
              <c:numCache>
                <c:formatCode>0.00</c:formatCode>
                <c:ptCount val="19"/>
                <c:pt idx="0">
                  <c:v>-1.8189894035458565E-15</c:v>
                </c:pt>
                <c:pt idx="1">
                  <c:v>1.8189894035458565E-15</c:v>
                </c:pt>
                <c:pt idx="2">
                  <c:v>0</c:v>
                </c:pt>
                <c:pt idx="3">
                  <c:v>0</c:v>
                </c:pt>
                <c:pt idx="4">
                  <c:v>-1.8189894035458565E-15</c:v>
                </c:pt>
                <c:pt idx="5">
                  <c:v>1.8189894035458565E-15</c:v>
                </c:pt>
                <c:pt idx="6">
                  <c:v>-7.2759576141834261E-15</c:v>
                </c:pt>
                <c:pt idx="7">
                  <c:v>-7.2759576141834261E-15</c:v>
                </c:pt>
                <c:pt idx="8">
                  <c:v>-3.637978807091713E-15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-3.637978807091713E-15</c:v>
                </c:pt>
                <c:pt idx="13">
                  <c:v>-0.27856800000000292</c:v>
                </c:pt>
                <c:pt idx="14">
                  <c:v>-0.5571360000000023</c:v>
                </c:pt>
                <c:pt idx="15">
                  <c:v>-0.83570400000000156</c:v>
                </c:pt>
                <c:pt idx="16">
                  <c:v>-1.1142719999999862</c:v>
                </c:pt>
                <c:pt idx="17">
                  <c:v>-1.3928400000000001</c:v>
                </c:pt>
                <c:pt idx="18">
                  <c:v>-1.6714079999999958</c:v>
                </c:pt>
              </c:numCache>
            </c:numRef>
          </c:val>
        </c:ser>
        <c:ser>
          <c:idx val="4"/>
          <c:order val="4"/>
          <c:tx>
            <c:strRef>
              <c:f>REwoInga!$H$101</c:f>
              <c:strCache>
                <c:ptCount val="1"/>
                <c:pt idx="0">
                  <c:v> O&amp;M Costs</c:v>
                </c:pt>
              </c:strCache>
            </c:strRef>
          </c:tx>
          <c:invertIfNegative val="0"/>
          <c:cat>
            <c:strRef>
              <c:f>REwoInga!$A$149:$B$167</c:f>
              <c:strCach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strCache>
            </c:strRef>
          </c:cat>
          <c:val>
            <c:numRef>
              <c:f>REwoInga!$H$149:$H$167</c:f>
              <c:numCache>
                <c:formatCode>0.00</c:formatCode>
                <c:ptCount val="19"/>
                <c:pt idx="0">
                  <c:v>9.6360000000017543E-5</c:v>
                </c:pt>
                <c:pt idx="1">
                  <c:v>1.984682947028249E-4</c:v>
                </c:pt>
                <c:pt idx="2">
                  <c:v>1.6307793430887063E-2</c:v>
                </c:pt>
                <c:pt idx="3">
                  <c:v>-2.4737226739961815E-2</c:v>
                </c:pt>
                <c:pt idx="4">
                  <c:v>1.3098619296139979E-2</c:v>
                </c:pt>
                <c:pt idx="5">
                  <c:v>6.7244230293295182E-3</c:v>
                </c:pt>
                <c:pt idx="6">
                  <c:v>-3.4496352410042785E-3</c:v>
                </c:pt>
                <c:pt idx="7">
                  <c:v>-2.5264419637347491E-3</c:v>
                </c:pt>
                <c:pt idx="8">
                  <c:v>-5.1163436031771425E-3</c:v>
                </c:pt>
                <c:pt idx="9">
                  <c:v>-5.9079279898013315E-3</c:v>
                </c:pt>
                <c:pt idx="10">
                  <c:v>-1.3519308209042347E-2</c:v>
                </c:pt>
                <c:pt idx="11">
                  <c:v>-1.9979522194215837E-2</c:v>
                </c:pt>
                <c:pt idx="12">
                  <c:v>-2.0743290993795904E-2</c:v>
                </c:pt>
                <c:pt idx="13">
                  <c:v>5.280809349797555E-2</c:v>
                </c:pt>
                <c:pt idx="14">
                  <c:v>9.7753899624554386E-2</c:v>
                </c:pt>
                <c:pt idx="15">
                  <c:v>0.20145700451029303</c:v>
                </c:pt>
                <c:pt idx="16">
                  <c:v>0.33776998648468592</c:v>
                </c:pt>
                <c:pt idx="17">
                  <c:v>0.44827478151497413</c:v>
                </c:pt>
                <c:pt idx="18">
                  <c:v>0.52174459933055206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383552"/>
        <c:axId val="163397632"/>
      </c:barChart>
      <c:lineChart>
        <c:grouping val="standard"/>
        <c:varyColors val="0"/>
        <c:ser>
          <c:idx val="5"/>
          <c:order val="5"/>
          <c:tx>
            <c:strRef>
              <c:f>REwoInga!$J$101</c:f>
              <c:strCache>
                <c:ptCount val="1"/>
                <c:pt idx="0">
                  <c:v> Annualized Costs </c:v>
                </c:pt>
              </c:strCache>
            </c:strRef>
          </c:tx>
          <c:marker>
            <c:symbol val="none"/>
          </c:marker>
          <c:cat>
            <c:strRef>
              <c:f>REwoInga!$A$149:$B$167</c:f>
              <c:strCach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strCache>
            </c:strRef>
          </c:cat>
          <c:val>
            <c:numRef>
              <c:f>REwoInga!$J$149:$J$167</c:f>
              <c:numCache>
                <c:formatCode>0.00</c:formatCode>
                <c:ptCount val="19"/>
                <c:pt idx="0">
                  <c:v>7.4031075453007134E-5</c:v>
                </c:pt>
                <c:pt idx="1">
                  <c:v>-2.7333979487647042E-3</c:v>
                </c:pt>
                <c:pt idx="2">
                  <c:v>1.6908893619286047E-2</c:v>
                </c:pt>
                <c:pt idx="3">
                  <c:v>-2.4682460717032839E-2</c:v>
                </c:pt>
                <c:pt idx="4">
                  <c:v>1.2591802909390992E-2</c:v>
                </c:pt>
                <c:pt idx="5">
                  <c:v>-2.3476928932844032E-3</c:v>
                </c:pt>
                <c:pt idx="6">
                  <c:v>-5.5510591998242376E-4</c:v>
                </c:pt>
                <c:pt idx="7">
                  <c:v>-2.3058745952653226E-6</c:v>
                </c:pt>
                <c:pt idx="8">
                  <c:v>-1.2968169097860027E-3</c:v>
                </c:pt>
                <c:pt idx="9">
                  <c:v>-8.8654528190801329E-4</c:v>
                </c:pt>
                <c:pt idx="10">
                  <c:v>-6.6058719660588849E-5</c:v>
                </c:pt>
                <c:pt idx="11">
                  <c:v>4.7416518964595866E-3</c:v>
                </c:pt>
                <c:pt idx="12">
                  <c:v>3.6257204601675141E-3</c:v>
                </c:pt>
                <c:pt idx="13">
                  <c:v>0.16110946611879129</c:v>
                </c:pt>
                <c:pt idx="14">
                  <c:v>0.30075920560837943</c:v>
                </c:pt>
                <c:pt idx="15">
                  <c:v>0.45701041634913153</c:v>
                </c:pt>
                <c:pt idx="16">
                  <c:v>0.58811668818308149</c:v>
                </c:pt>
                <c:pt idx="17">
                  <c:v>0.698785790218448</c:v>
                </c:pt>
                <c:pt idx="18">
                  <c:v>0.85003190942096651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83552"/>
        <c:axId val="163397632"/>
      </c:lineChart>
      <c:catAx>
        <c:axId val="163383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63397632"/>
        <c:crosses val="autoZero"/>
        <c:auto val="1"/>
        <c:lblAlgn val="ctr"/>
        <c:lblOffset val="100"/>
        <c:noMultiLvlLbl val="0"/>
      </c:catAx>
      <c:valAx>
        <c:axId val="16339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Billion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633835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Overview!$T$5</c:f>
              <c:strCache>
                <c:ptCount val="1"/>
                <c:pt idx="0">
                  <c:v>Fossil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Overview!$C$23:$C$29</c:f>
              <c:strCache>
                <c:ptCount val="7"/>
                <c:pt idx="0">
                  <c:v>2010</c:v>
                </c:pt>
                <c:pt idx="1">
                  <c:v>0Reference, 2015</c:v>
                </c:pt>
                <c:pt idx="2">
                  <c:v>1bRenewable, 2015</c:v>
                </c:pt>
                <c:pt idx="3">
                  <c:v>0Reference, 2030</c:v>
                </c:pt>
                <c:pt idx="4">
                  <c:v>1bRenewable, 2030</c:v>
                </c:pt>
                <c:pt idx="5">
                  <c:v>0Reference, 2050</c:v>
                </c:pt>
                <c:pt idx="6">
                  <c:v>1bRenewable, 2050</c:v>
                </c:pt>
              </c:strCache>
            </c:strRef>
          </c:cat>
          <c:val>
            <c:numRef>
              <c:f>Overview!$T$23:$T$29</c:f>
              <c:numCache>
                <c:formatCode>#,##0</c:formatCode>
                <c:ptCount val="7"/>
                <c:pt idx="0">
                  <c:v>37.849069199999995</c:v>
                </c:pt>
                <c:pt idx="1">
                  <c:v>91.867083600000001</c:v>
                </c:pt>
                <c:pt idx="2">
                  <c:v>89.486903999999996</c:v>
                </c:pt>
                <c:pt idx="3">
                  <c:v>154.03181039999998</c:v>
                </c:pt>
                <c:pt idx="4">
                  <c:v>108.8667396</c:v>
                </c:pt>
                <c:pt idx="5">
                  <c:v>470.78587679999998</c:v>
                </c:pt>
                <c:pt idx="6">
                  <c:v>142.39879319999997</c:v>
                </c:pt>
              </c:numCache>
            </c:numRef>
          </c:val>
        </c:ser>
        <c:ser>
          <c:idx val="1"/>
          <c:order val="1"/>
          <c:tx>
            <c:strRef>
              <c:f>Overview!$U$5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Overview!$C$23:$C$29</c:f>
              <c:strCache>
                <c:ptCount val="7"/>
                <c:pt idx="0">
                  <c:v>2010</c:v>
                </c:pt>
                <c:pt idx="1">
                  <c:v>0Reference, 2015</c:v>
                </c:pt>
                <c:pt idx="2">
                  <c:v>1bRenewable, 2015</c:v>
                </c:pt>
                <c:pt idx="3">
                  <c:v>0Reference, 2030</c:v>
                </c:pt>
                <c:pt idx="4">
                  <c:v>1bRenewable, 2030</c:v>
                </c:pt>
                <c:pt idx="5">
                  <c:v>0Reference, 2050</c:v>
                </c:pt>
                <c:pt idx="6">
                  <c:v>1bRenewable, 2050</c:v>
                </c:pt>
              </c:strCache>
            </c:strRef>
          </c:cat>
          <c:val>
            <c:numRef>
              <c:f>Overview!$U$23:$U$29</c:f>
              <c:numCache>
                <c:formatCode>#,##0</c:formatCode>
                <c:ptCount val="7"/>
                <c:pt idx="0">
                  <c:v>10.406529599999997</c:v>
                </c:pt>
                <c:pt idx="1">
                  <c:v>12.9767136</c:v>
                </c:pt>
                <c:pt idx="2">
                  <c:v>13.1444676</c:v>
                </c:pt>
                <c:pt idx="3">
                  <c:v>82.164858000000009</c:v>
                </c:pt>
                <c:pt idx="4">
                  <c:v>83.016592799999998</c:v>
                </c:pt>
                <c:pt idx="5">
                  <c:v>90.951663600000003</c:v>
                </c:pt>
                <c:pt idx="6">
                  <c:v>91.637396400000029</c:v>
                </c:pt>
              </c:numCache>
            </c:numRef>
          </c:val>
        </c:ser>
        <c:ser>
          <c:idx val="2"/>
          <c:order val="2"/>
          <c:tx>
            <c:strRef>
              <c:f>Overview!$V$5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Overview!$C$23:$C$29</c:f>
              <c:strCache>
                <c:ptCount val="7"/>
                <c:pt idx="0">
                  <c:v>2010</c:v>
                </c:pt>
                <c:pt idx="1">
                  <c:v>0Reference, 2015</c:v>
                </c:pt>
                <c:pt idx="2">
                  <c:v>1bRenewable, 2015</c:v>
                </c:pt>
                <c:pt idx="3">
                  <c:v>0Reference, 2030</c:v>
                </c:pt>
                <c:pt idx="4">
                  <c:v>1bRenewable, 2030</c:v>
                </c:pt>
                <c:pt idx="5">
                  <c:v>0Reference, 2050</c:v>
                </c:pt>
                <c:pt idx="6">
                  <c:v>1bRenewable, 2050</c:v>
                </c:pt>
              </c:strCache>
            </c:strRef>
          </c:cat>
          <c:val>
            <c:numRef>
              <c:f>Overview!$V$23:$V$29</c:f>
              <c:numCache>
                <c:formatCode>#,##0</c:formatCode>
                <c:ptCount val="7"/>
                <c:pt idx="0">
                  <c:v>0</c:v>
                </c:pt>
                <c:pt idx="1">
                  <c:v>1.3271399999999998</c:v>
                </c:pt>
                <c:pt idx="2">
                  <c:v>2.4393096000000001</c:v>
                </c:pt>
                <c:pt idx="3">
                  <c:v>1.3271399999999998</c:v>
                </c:pt>
                <c:pt idx="4">
                  <c:v>3.5487636</c:v>
                </c:pt>
                <c:pt idx="5">
                  <c:v>7.5336E-2</c:v>
                </c:pt>
                <c:pt idx="6">
                  <c:v>7.8224172000000003</c:v>
                </c:pt>
              </c:numCache>
            </c:numRef>
          </c:val>
        </c:ser>
        <c:ser>
          <c:idx val="3"/>
          <c:order val="3"/>
          <c:tx>
            <c:strRef>
              <c:f>Overview!$W$5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Overview!$C$23:$C$29</c:f>
              <c:strCache>
                <c:ptCount val="7"/>
                <c:pt idx="0">
                  <c:v>2010</c:v>
                </c:pt>
                <c:pt idx="1">
                  <c:v>0Reference, 2015</c:v>
                </c:pt>
                <c:pt idx="2">
                  <c:v>1bRenewable, 2015</c:v>
                </c:pt>
                <c:pt idx="3">
                  <c:v>0Reference, 2030</c:v>
                </c:pt>
                <c:pt idx="4">
                  <c:v>1bRenewable, 2030</c:v>
                </c:pt>
                <c:pt idx="5">
                  <c:v>0Reference, 2050</c:v>
                </c:pt>
                <c:pt idx="6">
                  <c:v>1bRenewable, 2050</c:v>
                </c:pt>
              </c:strCache>
            </c:strRef>
          </c:cat>
          <c:val>
            <c:numRef>
              <c:f>Overview!$W$23:$W$29</c:f>
              <c:numCache>
                <c:formatCode>#,##0</c:formatCode>
                <c:ptCount val="7"/>
                <c:pt idx="0">
                  <c:v>0</c:v>
                </c:pt>
                <c:pt idx="1">
                  <c:v>0.13972200000000001</c:v>
                </c:pt>
                <c:pt idx="2">
                  <c:v>0.74363639999999998</c:v>
                </c:pt>
                <c:pt idx="3">
                  <c:v>0.13972200000000001</c:v>
                </c:pt>
                <c:pt idx="4">
                  <c:v>26.976595199999995</c:v>
                </c:pt>
                <c:pt idx="5">
                  <c:v>0</c:v>
                </c:pt>
                <c:pt idx="6">
                  <c:v>272.52491399999997</c:v>
                </c:pt>
              </c:numCache>
            </c:numRef>
          </c:val>
        </c:ser>
        <c:ser>
          <c:idx val="4"/>
          <c:order val="4"/>
          <c:tx>
            <c:strRef>
              <c:f>Overview!$X$5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Overview!$C$23:$C$29</c:f>
              <c:strCache>
                <c:ptCount val="7"/>
                <c:pt idx="0">
                  <c:v>2010</c:v>
                </c:pt>
                <c:pt idx="1">
                  <c:v>0Reference, 2015</c:v>
                </c:pt>
                <c:pt idx="2">
                  <c:v>1bRenewable, 2015</c:v>
                </c:pt>
                <c:pt idx="3">
                  <c:v>0Reference, 2030</c:v>
                </c:pt>
                <c:pt idx="4">
                  <c:v>1bRenewable, 2030</c:v>
                </c:pt>
                <c:pt idx="5">
                  <c:v>0Reference, 2050</c:v>
                </c:pt>
                <c:pt idx="6">
                  <c:v>1bRenewable, 2050</c:v>
                </c:pt>
              </c:strCache>
            </c:strRef>
          </c:cat>
          <c:val>
            <c:numRef>
              <c:f>Overview!$X$23:$X$29</c:f>
              <c:numCache>
                <c:formatCode>#,##0</c:formatCode>
                <c:ptCount val="7"/>
                <c:pt idx="0">
                  <c:v>0</c:v>
                </c:pt>
                <c:pt idx="1">
                  <c:v>1.3835544000000002</c:v>
                </c:pt>
                <c:pt idx="2">
                  <c:v>1.8748152000000002</c:v>
                </c:pt>
                <c:pt idx="3">
                  <c:v>10.932917999999999</c:v>
                </c:pt>
                <c:pt idx="4">
                  <c:v>25.226697599999998</c:v>
                </c:pt>
                <c:pt idx="5">
                  <c:v>40.2769908</c:v>
                </c:pt>
                <c:pt idx="6">
                  <c:v>63.581218799999988</c:v>
                </c:pt>
              </c:numCache>
            </c:numRef>
          </c:val>
        </c:ser>
        <c:ser>
          <c:idx val="5"/>
          <c:order val="5"/>
          <c:tx>
            <c:strRef>
              <c:f>Overview!$Y$5</c:f>
              <c:strCache>
                <c:ptCount val="1"/>
                <c:pt idx="0">
                  <c:v>Net Imports</c:v>
                </c:pt>
              </c:strCache>
            </c:strRef>
          </c:tx>
          <c:invertIfNegative val="0"/>
          <c:cat>
            <c:strRef>
              <c:f>Overview!$C$23:$C$29</c:f>
              <c:strCache>
                <c:ptCount val="7"/>
                <c:pt idx="0">
                  <c:v>2010</c:v>
                </c:pt>
                <c:pt idx="1">
                  <c:v>0Reference, 2015</c:v>
                </c:pt>
                <c:pt idx="2">
                  <c:v>1bRenewable, 2015</c:v>
                </c:pt>
                <c:pt idx="3">
                  <c:v>0Reference, 2030</c:v>
                </c:pt>
                <c:pt idx="4">
                  <c:v>1bRenewable, 2030</c:v>
                </c:pt>
                <c:pt idx="5">
                  <c:v>0Reference, 2050</c:v>
                </c:pt>
                <c:pt idx="6">
                  <c:v>1bRenewable, 2050</c:v>
                </c:pt>
              </c:strCache>
            </c:strRef>
          </c:cat>
          <c:val>
            <c:numRef>
              <c:f>Overview!$Y$23:$Y$29</c:f>
              <c:numCache>
                <c:formatCode>#,##0</c:formatCode>
                <c:ptCount val="7"/>
                <c:pt idx="0">
                  <c:v>0</c:v>
                </c:pt>
                <c:pt idx="1">
                  <c:v>-0.31527239999999984</c:v>
                </c:pt>
                <c:pt idx="2">
                  <c:v>0</c:v>
                </c:pt>
                <c:pt idx="3">
                  <c:v>-0.90569639999999341</c:v>
                </c:pt>
                <c:pt idx="4">
                  <c:v>0</c:v>
                </c:pt>
                <c:pt idx="5">
                  <c:v>-1.3315199999999967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217856"/>
        <c:axId val="148219392"/>
      </c:barChart>
      <c:catAx>
        <c:axId val="148217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48219392"/>
        <c:crosses val="autoZero"/>
        <c:auto val="1"/>
        <c:lblAlgn val="ctr"/>
        <c:lblOffset val="100"/>
        <c:noMultiLvlLbl val="0"/>
      </c:catAx>
      <c:valAx>
        <c:axId val="1482193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Elc Production (TWh)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48217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REwoInga!$C$55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multiLvlStrRef>
              <c:f>REwoInga!$A$56:$B$98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REwoInga!$C$56:$C$98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250</c:v>
                </c:pt>
                <c:pt idx="7">
                  <c:v>0</c:v>
                </c:pt>
                <c:pt idx="8">
                  <c:v>111.07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250</c:v>
                </c:pt>
                <c:pt idx="29">
                  <c:v>0</c:v>
                </c:pt>
                <c:pt idx="30">
                  <c:v>80.3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9.06</c:v>
                </c:pt>
                <c:pt idx="39">
                  <c:v>50.23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REwoInga!$D$55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f>REwoInga!$A$56:$B$98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REwoInga!$D$56:$D$98</c:f>
              <c:numCache>
                <c:formatCode>0.0</c:formatCode>
                <c:ptCount val="43"/>
                <c:pt idx="0">
                  <c:v>2</c:v>
                </c:pt>
                <c:pt idx="1">
                  <c:v>302.10000000000002</c:v>
                </c:pt>
                <c:pt idx="2">
                  <c:v>261.33999999999997</c:v>
                </c:pt>
                <c:pt idx="3">
                  <c:v>115.21000000000001</c:v>
                </c:pt>
                <c:pt idx="4">
                  <c:v>144.16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2">
                  <c:v>2</c:v>
                </c:pt>
                <c:pt idx="23">
                  <c:v>302.10000000000002</c:v>
                </c:pt>
                <c:pt idx="24">
                  <c:v>261.33999999999997</c:v>
                </c:pt>
                <c:pt idx="25">
                  <c:v>117.89</c:v>
                </c:pt>
                <c:pt idx="26">
                  <c:v>144.16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</c:numCache>
            </c:numRef>
          </c:val>
        </c:ser>
        <c:ser>
          <c:idx val="2"/>
          <c:order val="2"/>
          <c:tx>
            <c:strRef>
              <c:f>REwoInga!$E$55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REwoInga!$A$56:$B$98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REwoInga!$E$56:$E$98</c:f>
              <c:numCache>
                <c:formatCode>0.0</c:formatCode>
                <c:ptCount val="43"/>
                <c:pt idx="0">
                  <c:v>0</c:v>
                </c:pt>
                <c:pt idx="1">
                  <c:v>3033</c:v>
                </c:pt>
                <c:pt idx="2">
                  <c:v>4366</c:v>
                </c:pt>
                <c:pt idx="3">
                  <c:v>2371.2999999999997</c:v>
                </c:pt>
                <c:pt idx="4">
                  <c:v>897.23</c:v>
                </c:pt>
                <c:pt idx="5">
                  <c:v>3088.3199999999997</c:v>
                </c:pt>
                <c:pt idx="6">
                  <c:v>2797.87</c:v>
                </c:pt>
                <c:pt idx="7">
                  <c:v>1968.42</c:v>
                </c:pt>
                <c:pt idx="8">
                  <c:v>1800</c:v>
                </c:pt>
                <c:pt idx="9">
                  <c:v>1904.49</c:v>
                </c:pt>
                <c:pt idx="10">
                  <c:v>1307.1400000000001</c:v>
                </c:pt>
                <c:pt idx="11">
                  <c:v>247.67000000000002</c:v>
                </c:pt>
                <c:pt idx="12">
                  <c:v>26.65</c:v>
                </c:pt>
                <c:pt idx="13">
                  <c:v>1.35</c:v>
                </c:pt>
                <c:pt idx="14">
                  <c:v>1.82</c:v>
                </c:pt>
                <c:pt idx="15">
                  <c:v>1.72</c:v>
                </c:pt>
                <c:pt idx="16">
                  <c:v>1.92</c:v>
                </c:pt>
                <c:pt idx="17">
                  <c:v>114.04</c:v>
                </c:pt>
                <c:pt idx="18">
                  <c:v>235.75</c:v>
                </c:pt>
                <c:pt idx="19">
                  <c:v>253.69</c:v>
                </c:pt>
                <c:pt idx="20">
                  <c:v>143.38999999999999</c:v>
                </c:pt>
                <c:pt idx="22">
                  <c:v>0</c:v>
                </c:pt>
                <c:pt idx="23">
                  <c:v>3033</c:v>
                </c:pt>
                <c:pt idx="24">
                  <c:v>4366</c:v>
                </c:pt>
                <c:pt idx="25">
                  <c:v>2371.2999999999997</c:v>
                </c:pt>
                <c:pt idx="26">
                  <c:v>896</c:v>
                </c:pt>
                <c:pt idx="27">
                  <c:v>3089.0600000000004</c:v>
                </c:pt>
                <c:pt idx="28">
                  <c:v>2792.9</c:v>
                </c:pt>
                <c:pt idx="29">
                  <c:v>2019.27</c:v>
                </c:pt>
                <c:pt idx="30">
                  <c:v>1800</c:v>
                </c:pt>
                <c:pt idx="31">
                  <c:v>1902.49</c:v>
                </c:pt>
                <c:pt idx="32">
                  <c:v>1313.59</c:v>
                </c:pt>
                <c:pt idx="33">
                  <c:v>274.54000000000002</c:v>
                </c:pt>
                <c:pt idx="34">
                  <c:v>110.11</c:v>
                </c:pt>
                <c:pt idx="35">
                  <c:v>85.26</c:v>
                </c:pt>
                <c:pt idx="36">
                  <c:v>48.690000000000005</c:v>
                </c:pt>
                <c:pt idx="37">
                  <c:v>71.16</c:v>
                </c:pt>
                <c:pt idx="38">
                  <c:v>3.57</c:v>
                </c:pt>
                <c:pt idx="39">
                  <c:v>100.7</c:v>
                </c:pt>
                <c:pt idx="40">
                  <c:v>226.67</c:v>
                </c:pt>
                <c:pt idx="41">
                  <c:v>7.69</c:v>
                </c:pt>
                <c:pt idx="42">
                  <c:v>0</c:v>
                </c:pt>
              </c:numCache>
            </c:numRef>
          </c:val>
        </c:ser>
        <c:ser>
          <c:idx val="3"/>
          <c:order val="3"/>
          <c:tx>
            <c:strRef>
              <c:f>REwoInga!$F$55</c:f>
              <c:strCache>
                <c:ptCount val="1"/>
                <c:pt idx="0">
                  <c:v>Nuclear</c:v>
                </c:pt>
              </c:strCache>
            </c:strRef>
          </c:tx>
          <c:invertIfNegative val="0"/>
          <c:cat>
            <c:multiLvlStrRef>
              <c:f>REwoInga!$A$56:$B$98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REwoInga!$F$56:$F$98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REwoInga!$G$55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multiLvlStrRef>
              <c:f>REwoInga!$A$56:$B$98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REwoInga!$G$56:$G$98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384</c:v>
                </c:pt>
                <c:pt idx="4">
                  <c:v>6</c:v>
                </c:pt>
                <c:pt idx="5">
                  <c:v>557.41</c:v>
                </c:pt>
                <c:pt idx="6">
                  <c:v>26</c:v>
                </c:pt>
                <c:pt idx="7">
                  <c:v>3279.2</c:v>
                </c:pt>
                <c:pt idx="8">
                  <c:v>1005.77</c:v>
                </c:pt>
                <c:pt idx="9">
                  <c:v>589.49</c:v>
                </c:pt>
                <c:pt idx="10">
                  <c:v>1620.8</c:v>
                </c:pt>
                <c:pt idx="11">
                  <c:v>1587.03</c:v>
                </c:pt>
                <c:pt idx="12">
                  <c:v>1670.5</c:v>
                </c:pt>
                <c:pt idx="13">
                  <c:v>1590.81</c:v>
                </c:pt>
                <c:pt idx="14">
                  <c:v>1005.57</c:v>
                </c:pt>
                <c:pt idx="15">
                  <c:v>1091.54</c:v>
                </c:pt>
                <c:pt idx="16">
                  <c:v>1171.42</c:v>
                </c:pt>
                <c:pt idx="17">
                  <c:v>102.24</c:v>
                </c:pt>
                <c:pt idx="18">
                  <c:v>157.44</c:v>
                </c:pt>
                <c:pt idx="19">
                  <c:v>0</c:v>
                </c:pt>
                <c:pt idx="20">
                  <c:v>115.52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384</c:v>
                </c:pt>
                <c:pt idx="26">
                  <c:v>6</c:v>
                </c:pt>
                <c:pt idx="27">
                  <c:v>557.41</c:v>
                </c:pt>
                <c:pt idx="28">
                  <c:v>26</c:v>
                </c:pt>
                <c:pt idx="29">
                  <c:v>3279.2</c:v>
                </c:pt>
                <c:pt idx="30">
                  <c:v>1005.77</c:v>
                </c:pt>
                <c:pt idx="31">
                  <c:v>591.49</c:v>
                </c:pt>
                <c:pt idx="32">
                  <c:v>1620.8</c:v>
                </c:pt>
                <c:pt idx="33">
                  <c:v>1590.13</c:v>
                </c:pt>
                <c:pt idx="34">
                  <c:v>1670.5</c:v>
                </c:pt>
                <c:pt idx="35">
                  <c:v>1590.87</c:v>
                </c:pt>
                <c:pt idx="36">
                  <c:v>1005.51</c:v>
                </c:pt>
                <c:pt idx="37">
                  <c:v>1091.54</c:v>
                </c:pt>
                <c:pt idx="38">
                  <c:v>1171.3000000000002</c:v>
                </c:pt>
                <c:pt idx="39">
                  <c:v>183</c:v>
                </c:pt>
                <c:pt idx="40">
                  <c:v>156</c:v>
                </c:pt>
                <c:pt idx="41">
                  <c:v>0</c:v>
                </c:pt>
                <c:pt idx="42">
                  <c:v>115.08</c:v>
                </c:pt>
              </c:numCache>
            </c:numRef>
          </c:val>
        </c:ser>
        <c:ser>
          <c:idx val="5"/>
          <c:order val="5"/>
          <c:tx>
            <c:strRef>
              <c:f>REwoInga!$H$55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REwoInga!$A$56:$B$98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REwoInga!$H$56:$H$98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35</c:v>
                </c:pt>
                <c:pt idx="4">
                  <c:v>193.8</c:v>
                </c:pt>
                <c:pt idx="5">
                  <c:v>101.5</c:v>
                </c:pt>
                <c:pt idx="6">
                  <c:v>97.77000000000001</c:v>
                </c:pt>
                <c:pt idx="7">
                  <c:v>8.5</c:v>
                </c:pt>
                <c:pt idx="8">
                  <c:v>177.47</c:v>
                </c:pt>
                <c:pt idx="9">
                  <c:v>12.66</c:v>
                </c:pt>
                <c:pt idx="10">
                  <c:v>22.310000000000002</c:v>
                </c:pt>
                <c:pt idx="11">
                  <c:v>37.03</c:v>
                </c:pt>
                <c:pt idx="12">
                  <c:v>32.410000000000004</c:v>
                </c:pt>
                <c:pt idx="13">
                  <c:v>468.07000000000005</c:v>
                </c:pt>
                <c:pt idx="14">
                  <c:v>484.83000000000004</c:v>
                </c:pt>
                <c:pt idx="15">
                  <c:v>33.269999999999996</c:v>
                </c:pt>
                <c:pt idx="16">
                  <c:v>321.02999999999997</c:v>
                </c:pt>
                <c:pt idx="17">
                  <c:v>123.96000000000001</c:v>
                </c:pt>
                <c:pt idx="18">
                  <c:v>102.47</c:v>
                </c:pt>
                <c:pt idx="19">
                  <c:v>127.80000000000001</c:v>
                </c:pt>
                <c:pt idx="20">
                  <c:v>124.25</c:v>
                </c:pt>
                <c:pt idx="22">
                  <c:v>0</c:v>
                </c:pt>
                <c:pt idx="23">
                  <c:v>0</c:v>
                </c:pt>
                <c:pt idx="24">
                  <c:v>30</c:v>
                </c:pt>
                <c:pt idx="25">
                  <c:v>35</c:v>
                </c:pt>
                <c:pt idx="26">
                  <c:v>193.8</c:v>
                </c:pt>
                <c:pt idx="27">
                  <c:v>101.5</c:v>
                </c:pt>
                <c:pt idx="28">
                  <c:v>102.4</c:v>
                </c:pt>
                <c:pt idx="29">
                  <c:v>9.59</c:v>
                </c:pt>
                <c:pt idx="30">
                  <c:v>160.38</c:v>
                </c:pt>
                <c:pt idx="31">
                  <c:v>24.019999999999996</c:v>
                </c:pt>
                <c:pt idx="32">
                  <c:v>22.310000000000002</c:v>
                </c:pt>
                <c:pt idx="33">
                  <c:v>36.11</c:v>
                </c:pt>
                <c:pt idx="34">
                  <c:v>42.93</c:v>
                </c:pt>
                <c:pt idx="35">
                  <c:v>412.6</c:v>
                </c:pt>
                <c:pt idx="36">
                  <c:v>252.77000000000004</c:v>
                </c:pt>
                <c:pt idx="37">
                  <c:v>320.39999999999998</c:v>
                </c:pt>
                <c:pt idx="38">
                  <c:v>339.36</c:v>
                </c:pt>
                <c:pt idx="39">
                  <c:v>974.01</c:v>
                </c:pt>
                <c:pt idx="40">
                  <c:v>1437.54</c:v>
                </c:pt>
                <c:pt idx="41">
                  <c:v>908.37</c:v>
                </c:pt>
                <c:pt idx="42">
                  <c:v>203.39</c:v>
                </c:pt>
              </c:numCache>
            </c:numRef>
          </c:val>
        </c:ser>
        <c:ser>
          <c:idx val="6"/>
          <c:order val="6"/>
          <c:tx>
            <c:strRef>
              <c:f>REwoInga!$I$55</c:f>
              <c:strCache>
                <c:ptCount val="1"/>
                <c:pt idx="0">
                  <c:v>Solar PV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multiLvlStrRef>
              <c:f>REwoInga!$A$56:$B$98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REwoInga!$I$56:$I$98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21.39</c:v>
                </c:pt>
                <c:pt idx="4">
                  <c:v>89.88</c:v>
                </c:pt>
                <c:pt idx="5">
                  <c:v>166.2</c:v>
                </c:pt>
                <c:pt idx="6">
                  <c:v>302.84999999999997</c:v>
                </c:pt>
                <c:pt idx="7">
                  <c:v>32.78</c:v>
                </c:pt>
                <c:pt idx="8">
                  <c:v>4.21</c:v>
                </c:pt>
                <c:pt idx="9">
                  <c:v>89.57</c:v>
                </c:pt>
                <c:pt idx="10">
                  <c:v>58.370000000000005</c:v>
                </c:pt>
                <c:pt idx="11">
                  <c:v>79.240000000000009</c:v>
                </c:pt>
                <c:pt idx="12">
                  <c:v>246.3</c:v>
                </c:pt>
                <c:pt idx="13">
                  <c:v>304.06000000000006</c:v>
                </c:pt>
                <c:pt idx="14">
                  <c:v>773.01999999999975</c:v>
                </c:pt>
                <c:pt idx="15">
                  <c:v>482.24</c:v>
                </c:pt>
                <c:pt idx="16">
                  <c:v>727.81000000000017</c:v>
                </c:pt>
                <c:pt idx="17">
                  <c:v>233.17000000000002</c:v>
                </c:pt>
                <c:pt idx="18">
                  <c:v>160.00999999999996</c:v>
                </c:pt>
                <c:pt idx="19">
                  <c:v>156.66000000000003</c:v>
                </c:pt>
                <c:pt idx="20">
                  <c:v>84.95</c:v>
                </c:pt>
                <c:pt idx="22">
                  <c:v>0</c:v>
                </c:pt>
                <c:pt idx="23">
                  <c:v>0</c:v>
                </c:pt>
                <c:pt idx="24">
                  <c:v>40</c:v>
                </c:pt>
                <c:pt idx="25">
                  <c:v>22.29</c:v>
                </c:pt>
                <c:pt idx="26">
                  <c:v>89.18</c:v>
                </c:pt>
                <c:pt idx="27">
                  <c:v>174.2</c:v>
                </c:pt>
                <c:pt idx="28">
                  <c:v>294.7</c:v>
                </c:pt>
                <c:pt idx="29">
                  <c:v>32.72</c:v>
                </c:pt>
                <c:pt idx="30">
                  <c:v>4.21</c:v>
                </c:pt>
                <c:pt idx="31">
                  <c:v>83.84</c:v>
                </c:pt>
                <c:pt idx="32">
                  <c:v>0</c:v>
                </c:pt>
                <c:pt idx="33">
                  <c:v>59.25</c:v>
                </c:pt>
                <c:pt idx="34">
                  <c:v>49.809999999999995</c:v>
                </c:pt>
                <c:pt idx="35">
                  <c:v>241.85</c:v>
                </c:pt>
                <c:pt idx="36">
                  <c:v>1226.1299999999999</c:v>
                </c:pt>
                <c:pt idx="37">
                  <c:v>1427.2199999999998</c:v>
                </c:pt>
                <c:pt idx="38">
                  <c:v>1495.82</c:v>
                </c:pt>
                <c:pt idx="39">
                  <c:v>624.21999999999991</c:v>
                </c:pt>
                <c:pt idx="40">
                  <c:v>594.91000000000008</c:v>
                </c:pt>
                <c:pt idx="41">
                  <c:v>590.04</c:v>
                </c:pt>
                <c:pt idx="42">
                  <c:v>554.13</c:v>
                </c:pt>
              </c:numCache>
            </c:numRef>
          </c:val>
        </c:ser>
        <c:ser>
          <c:idx val="7"/>
          <c:order val="7"/>
          <c:tx>
            <c:strRef>
              <c:f>REwoInga!$J$55</c:f>
              <c:strCache>
                <c:ptCount val="1"/>
                <c:pt idx="0">
                  <c:v>Solar Thermal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REwoInga!$A$56:$B$98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REwoInga!$J$56:$J$98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31.93</c:v>
                </c:pt>
                <c:pt idx="18">
                  <c:v>278.51</c:v>
                </c:pt>
                <c:pt idx="19">
                  <c:v>439.27</c:v>
                </c:pt>
                <c:pt idx="20">
                  <c:v>252.25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1.07</c:v>
                </c:pt>
                <c:pt idx="38">
                  <c:v>11.07</c:v>
                </c:pt>
                <c:pt idx="39">
                  <c:v>135.26999999999998</c:v>
                </c:pt>
                <c:pt idx="40">
                  <c:v>328.81</c:v>
                </c:pt>
                <c:pt idx="41">
                  <c:v>829.43999999999994</c:v>
                </c:pt>
                <c:pt idx="42">
                  <c:v>807.25999999999988</c:v>
                </c:pt>
              </c:numCache>
            </c:numRef>
          </c:val>
        </c:ser>
        <c:ser>
          <c:idx val="8"/>
          <c:order val="8"/>
          <c:tx>
            <c:strRef>
              <c:f>REwoInga!$K$55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multiLvlStrRef>
              <c:f>REwoInga!$A$56:$B$98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REwoInga!$K$56:$K$98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20</c:v>
                </c:pt>
                <c:pt idx="4">
                  <c:v>426.17999999999995</c:v>
                </c:pt>
                <c:pt idx="5">
                  <c:v>506.04</c:v>
                </c:pt>
                <c:pt idx="6">
                  <c:v>42.36</c:v>
                </c:pt>
                <c:pt idx="7">
                  <c:v>19.329999999999998</c:v>
                </c:pt>
                <c:pt idx="8">
                  <c:v>15.28</c:v>
                </c:pt>
                <c:pt idx="9">
                  <c:v>16.3</c:v>
                </c:pt>
                <c:pt idx="10">
                  <c:v>17.97</c:v>
                </c:pt>
                <c:pt idx="11">
                  <c:v>20.76</c:v>
                </c:pt>
                <c:pt idx="12">
                  <c:v>45.66</c:v>
                </c:pt>
                <c:pt idx="13">
                  <c:v>26.86</c:v>
                </c:pt>
                <c:pt idx="14">
                  <c:v>28.18</c:v>
                </c:pt>
                <c:pt idx="15">
                  <c:v>23.94</c:v>
                </c:pt>
                <c:pt idx="16">
                  <c:v>25.12</c:v>
                </c:pt>
                <c:pt idx="17">
                  <c:v>41.93</c:v>
                </c:pt>
                <c:pt idx="18">
                  <c:v>32.340000000000003</c:v>
                </c:pt>
                <c:pt idx="19">
                  <c:v>34.92</c:v>
                </c:pt>
                <c:pt idx="20">
                  <c:v>30.25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20</c:v>
                </c:pt>
                <c:pt idx="26">
                  <c:v>426.17999999999995</c:v>
                </c:pt>
                <c:pt idx="27">
                  <c:v>506.04</c:v>
                </c:pt>
                <c:pt idx="28">
                  <c:v>42.36</c:v>
                </c:pt>
                <c:pt idx="29">
                  <c:v>14.57</c:v>
                </c:pt>
                <c:pt idx="30">
                  <c:v>15.28</c:v>
                </c:pt>
                <c:pt idx="31">
                  <c:v>16.3</c:v>
                </c:pt>
                <c:pt idx="32">
                  <c:v>17.97</c:v>
                </c:pt>
                <c:pt idx="33">
                  <c:v>20.76</c:v>
                </c:pt>
                <c:pt idx="34">
                  <c:v>20.07</c:v>
                </c:pt>
                <c:pt idx="35">
                  <c:v>21.18</c:v>
                </c:pt>
                <c:pt idx="36">
                  <c:v>22.58</c:v>
                </c:pt>
                <c:pt idx="37">
                  <c:v>71.19</c:v>
                </c:pt>
                <c:pt idx="38">
                  <c:v>29.96</c:v>
                </c:pt>
                <c:pt idx="39">
                  <c:v>31.4</c:v>
                </c:pt>
                <c:pt idx="40">
                  <c:v>32.54</c:v>
                </c:pt>
                <c:pt idx="41">
                  <c:v>35.370000000000005</c:v>
                </c:pt>
                <c:pt idx="42">
                  <c:v>30.61</c:v>
                </c:pt>
              </c:numCache>
            </c:numRef>
          </c:val>
        </c:ser>
        <c:ser>
          <c:idx val="10"/>
          <c:order val="9"/>
          <c:tx>
            <c:strRef>
              <c:f>REwoInga!$M$55</c:f>
              <c:strCache>
                <c:ptCount val="1"/>
                <c:pt idx="0">
                  <c:v>Dist. Oil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multiLvlStrRef>
              <c:f>REwoInga!$A$56:$B$98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REwoInga!$M$56:$M$98</c:f>
              <c:numCache>
                <c:formatCode>0.0</c:formatCode>
                <c:ptCount val="43"/>
                <c:pt idx="0">
                  <c:v>31.88</c:v>
                </c:pt>
                <c:pt idx="1">
                  <c:v>1309.7299999999998</c:v>
                </c:pt>
                <c:pt idx="2">
                  <c:v>891.43999999999994</c:v>
                </c:pt>
                <c:pt idx="3">
                  <c:v>275.39</c:v>
                </c:pt>
                <c:pt idx="4">
                  <c:v>209.40999999999997</c:v>
                </c:pt>
                <c:pt idx="5">
                  <c:v>161.63</c:v>
                </c:pt>
                <c:pt idx="6">
                  <c:v>188.55999999999997</c:v>
                </c:pt>
                <c:pt idx="7">
                  <c:v>194.17000000000002</c:v>
                </c:pt>
                <c:pt idx="8">
                  <c:v>203.84</c:v>
                </c:pt>
                <c:pt idx="9">
                  <c:v>198.59</c:v>
                </c:pt>
                <c:pt idx="10">
                  <c:v>184.02999999999997</c:v>
                </c:pt>
                <c:pt idx="11">
                  <c:v>1486.2</c:v>
                </c:pt>
                <c:pt idx="12">
                  <c:v>1071.9699999999998</c:v>
                </c:pt>
                <c:pt idx="13">
                  <c:v>278.25000000000006</c:v>
                </c:pt>
                <c:pt idx="14">
                  <c:v>139.43</c:v>
                </c:pt>
                <c:pt idx="15">
                  <c:v>205.94</c:v>
                </c:pt>
                <c:pt idx="16">
                  <c:v>193.74</c:v>
                </c:pt>
                <c:pt idx="17">
                  <c:v>240.73999999999998</c:v>
                </c:pt>
                <c:pt idx="18">
                  <c:v>263.23</c:v>
                </c:pt>
                <c:pt idx="19">
                  <c:v>222.35000000000002</c:v>
                </c:pt>
                <c:pt idx="20">
                  <c:v>300.87</c:v>
                </c:pt>
                <c:pt idx="22">
                  <c:v>31.88</c:v>
                </c:pt>
                <c:pt idx="23">
                  <c:v>1309.6599999999999</c:v>
                </c:pt>
                <c:pt idx="24">
                  <c:v>891.4799999999999</c:v>
                </c:pt>
                <c:pt idx="25">
                  <c:v>273.76</c:v>
                </c:pt>
                <c:pt idx="26">
                  <c:v>210.04</c:v>
                </c:pt>
                <c:pt idx="27">
                  <c:v>161.63</c:v>
                </c:pt>
                <c:pt idx="28">
                  <c:v>189.02</c:v>
                </c:pt>
                <c:pt idx="29">
                  <c:v>194.22000000000003</c:v>
                </c:pt>
                <c:pt idx="30">
                  <c:v>204.32999999999998</c:v>
                </c:pt>
                <c:pt idx="31">
                  <c:v>210.84</c:v>
                </c:pt>
                <c:pt idx="32">
                  <c:v>171.77999999999997</c:v>
                </c:pt>
                <c:pt idx="33">
                  <c:v>1486.1599999999999</c:v>
                </c:pt>
                <c:pt idx="34">
                  <c:v>1072.2099999999998</c:v>
                </c:pt>
                <c:pt idx="35">
                  <c:v>269.35000000000002</c:v>
                </c:pt>
                <c:pt idx="36">
                  <c:v>136.07</c:v>
                </c:pt>
                <c:pt idx="37">
                  <c:v>206.99</c:v>
                </c:pt>
                <c:pt idx="38">
                  <c:v>197.75</c:v>
                </c:pt>
                <c:pt idx="39">
                  <c:v>212.63</c:v>
                </c:pt>
                <c:pt idx="40">
                  <c:v>255.51</c:v>
                </c:pt>
                <c:pt idx="41">
                  <c:v>166.83</c:v>
                </c:pt>
                <c:pt idx="42">
                  <c:v>307.19</c:v>
                </c:pt>
              </c:numCache>
            </c:numRef>
          </c:val>
        </c:ser>
        <c:ser>
          <c:idx val="11"/>
          <c:order val="10"/>
          <c:tx>
            <c:strRef>
              <c:f>REwoInga!$N$55</c:f>
              <c:strCache>
                <c:ptCount val="1"/>
                <c:pt idx="0">
                  <c:v>Dist. Biomass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REwoInga!$A$56:$B$98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REwoInga!$N$56:$N$98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2"/>
          <c:order val="11"/>
          <c:tx>
            <c:strRef>
              <c:f>REwoInga!$O$55</c:f>
              <c:strCache>
                <c:ptCount val="1"/>
                <c:pt idx="0">
                  <c:v>Mini Hydro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multiLvlStrRef>
              <c:f>REwoInga!$A$56:$B$98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REwoInga!$O$56:$O$98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302.53000000000003</c:v>
                </c:pt>
                <c:pt idx="5">
                  <c:v>52.16</c:v>
                </c:pt>
                <c:pt idx="6">
                  <c:v>164.21</c:v>
                </c:pt>
                <c:pt idx="7">
                  <c:v>171.55999999999997</c:v>
                </c:pt>
                <c:pt idx="8">
                  <c:v>136.58000000000001</c:v>
                </c:pt>
                <c:pt idx="9">
                  <c:v>91.759999999999991</c:v>
                </c:pt>
                <c:pt idx="10">
                  <c:v>157.88</c:v>
                </c:pt>
                <c:pt idx="11">
                  <c:v>191.83</c:v>
                </c:pt>
                <c:pt idx="12">
                  <c:v>266.52</c:v>
                </c:pt>
                <c:pt idx="13">
                  <c:v>210.97000000000003</c:v>
                </c:pt>
                <c:pt idx="14">
                  <c:v>236.54</c:v>
                </c:pt>
                <c:pt idx="15">
                  <c:v>116.81</c:v>
                </c:pt>
                <c:pt idx="16">
                  <c:v>246.13</c:v>
                </c:pt>
                <c:pt idx="17">
                  <c:v>267.79999999999995</c:v>
                </c:pt>
                <c:pt idx="18">
                  <c:v>259.97000000000003</c:v>
                </c:pt>
                <c:pt idx="19">
                  <c:v>277.95999999999998</c:v>
                </c:pt>
                <c:pt idx="20">
                  <c:v>198.78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303.80000000000007</c:v>
                </c:pt>
                <c:pt idx="27">
                  <c:v>52.16</c:v>
                </c:pt>
                <c:pt idx="28">
                  <c:v>162.91000000000003</c:v>
                </c:pt>
                <c:pt idx="29">
                  <c:v>171.59999999999997</c:v>
                </c:pt>
                <c:pt idx="30">
                  <c:v>133.26</c:v>
                </c:pt>
                <c:pt idx="31">
                  <c:v>95.08</c:v>
                </c:pt>
                <c:pt idx="32">
                  <c:v>155.72999999999999</c:v>
                </c:pt>
                <c:pt idx="33">
                  <c:v>195.24</c:v>
                </c:pt>
                <c:pt idx="34">
                  <c:v>181.66</c:v>
                </c:pt>
                <c:pt idx="35">
                  <c:v>189.1</c:v>
                </c:pt>
                <c:pt idx="36">
                  <c:v>232.81</c:v>
                </c:pt>
                <c:pt idx="37">
                  <c:v>227.96</c:v>
                </c:pt>
                <c:pt idx="38">
                  <c:v>249.60999999999999</c:v>
                </c:pt>
                <c:pt idx="39">
                  <c:v>425.98999999999995</c:v>
                </c:pt>
                <c:pt idx="40">
                  <c:v>273.65999999999997</c:v>
                </c:pt>
                <c:pt idx="41">
                  <c:v>277.34999999999997</c:v>
                </c:pt>
                <c:pt idx="42">
                  <c:v>215.57000000000002</c:v>
                </c:pt>
              </c:numCache>
            </c:numRef>
          </c:val>
        </c:ser>
        <c:ser>
          <c:idx val="13"/>
          <c:order val="12"/>
          <c:tx>
            <c:strRef>
              <c:f>REwoInga!$P$55</c:f>
              <c:strCache>
                <c:ptCount val="1"/>
                <c:pt idx="0">
                  <c:v>Dist.Solar PV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REwoInga!$A$56:$B$98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no Inga</c:v>
                  </c:pt>
                </c:lvl>
              </c:multiLvlStrCache>
            </c:multiLvlStrRef>
          </c:cat>
          <c:val>
            <c:numRef>
              <c:f>REwoInga!$P$56:$P$98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7.8000000000000007</c:v>
                </c:pt>
                <c:pt idx="4">
                  <c:v>7</c:v>
                </c:pt>
                <c:pt idx="5">
                  <c:v>2.7800000000000002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7.6</c:v>
                </c:pt>
                <c:pt idx="10">
                  <c:v>10</c:v>
                </c:pt>
                <c:pt idx="11">
                  <c:v>2.2000000000000002</c:v>
                </c:pt>
                <c:pt idx="12">
                  <c:v>10.69</c:v>
                </c:pt>
                <c:pt idx="13">
                  <c:v>2.84</c:v>
                </c:pt>
                <c:pt idx="14">
                  <c:v>3.04</c:v>
                </c:pt>
                <c:pt idx="15">
                  <c:v>0.53</c:v>
                </c:pt>
                <c:pt idx="16">
                  <c:v>9.75</c:v>
                </c:pt>
                <c:pt idx="17">
                  <c:v>86.740000000000009</c:v>
                </c:pt>
                <c:pt idx="18">
                  <c:v>37.06</c:v>
                </c:pt>
                <c:pt idx="19">
                  <c:v>68.179999999999993</c:v>
                </c:pt>
                <c:pt idx="20">
                  <c:v>774.33999999999992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7.8000000000000007</c:v>
                </c:pt>
                <c:pt idx="26">
                  <c:v>7</c:v>
                </c:pt>
                <c:pt idx="27">
                  <c:v>2.7800000000000002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7.6</c:v>
                </c:pt>
                <c:pt idx="32">
                  <c:v>10</c:v>
                </c:pt>
                <c:pt idx="33">
                  <c:v>2.2000000000000002</c:v>
                </c:pt>
                <c:pt idx="34">
                  <c:v>2.0699999999999998</c:v>
                </c:pt>
                <c:pt idx="35">
                  <c:v>9.9700000000000006</c:v>
                </c:pt>
                <c:pt idx="36">
                  <c:v>3.3100000000000005</c:v>
                </c:pt>
                <c:pt idx="37">
                  <c:v>1.74</c:v>
                </c:pt>
                <c:pt idx="38">
                  <c:v>47.89</c:v>
                </c:pt>
                <c:pt idx="39">
                  <c:v>76.59</c:v>
                </c:pt>
                <c:pt idx="40">
                  <c:v>34.880000000000003</c:v>
                </c:pt>
                <c:pt idx="41">
                  <c:v>643.58000000000004</c:v>
                </c:pt>
                <c:pt idx="42">
                  <c:v>991.17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00"/>
        <c:axId val="163162752"/>
        <c:axId val="163168640"/>
      </c:barChart>
      <c:catAx>
        <c:axId val="163162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63168640"/>
        <c:crosses val="autoZero"/>
        <c:auto val="1"/>
        <c:lblAlgn val="ctr"/>
        <c:lblOffset val="100"/>
        <c:noMultiLvlLbl val="0"/>
      </c:catAx>
      <c:valAx>
        <c:axId val="16316864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63162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0"/>
          <c:order val="0"/>
          <c:tx>
            <c:strRef>
              <c:f>REwoInga!$H$101</c:f>
              <c:strCache>
                <c:ptCount val="1"/>
                <c:pt idx="0">
                  <c:v> O&amp;M Costs</c:v>
                </c:pt>
              </c:strCache>
            </c:strRef>
          </c:tx>
          <c:invertIfNegative val="0"/>
          <c:cat>
            <c:multiLvlStrRef>
              <c:f>(REwoInga!$A$125:$B$125,REwoInga!$A$130:$B$130,REwoInga!$A$135:$B$135,REwoInga!$A$140:$B$140,REwoInga!$A$145:$B$145)</c:f>
              <c:multiLvlStrCache>
                <c:ptCount val="5"/>
                <c:lvl>
                  <c:pt idx="0">
                    <c:v>2010</c:v>
                  </c:pt>
                  <c:pt idx="1">
                    <c:v>2015</c:v>
                  </c:pt>
                  <c:pt idx="2">
                    <c:v>2020</c:v>
                  </c:pt>
                  <c:pt idx="3">
                    <c:v>2025</c:v>
                  </c:pt>
                  <c:pt idx="4">
                    <c:v>2030</c:v>
                  </c:pt>
                </c:lvl>
                <c:lvl>
                  <c:pt idx="0">
                    <c:v>RE no Inga</c:v>
                  </c:pt>
                </c:lvl>
              </c:multiLvlStrCache>
            </c:multiLvlStrRef>
          </c:cat>
          <c:val>
            <c:numRef>
              <c:f>(REwoInga!$H$125,REwoInga!$H$130,REwoInga!$H$135,REwoInga!$H$140,REwoInga!$H$145)</c:f>
              <c:numCache>
                <c:formatCode>0.00</c:formatCode>
                <c:ptCount val="5"/>
                <c:pt idx="0">
                  <c:v>0.80845860771004474</c:v>
                </c:pt>
                <c:pt idx="1">
                  <c:v>0.95118024465818962</c:v>
                </c:pt>
                <c:pt idx="2">
                  <c:v>1.2019617648122287</c:v>
                </c:pt>
                <c:pt idx="3">
                  <c:v>1.4201417643283785</c:v>
                </c:pt>
                <c:pt idx="4">
                  <c:v>2.1335019692838704</c:v>
                </c:pt>
              </c:numCache>
            </c:numRef>
          </c:val>
        </c:ser>
        <c:ser>
          <c:idx val="0"/>
          <c:order val="1"/>
          <c:tx>
            <c:strRef>
              <c:f>REwoInga!$C$101</c:f>
              <c:strCache>
                <c:ptCount val="1"/>
                <c:pt idx="0">
                  <c:v> Annualized Investment: Generation </c:v>
                </c:pt>
              </c:strCache>
            </c:strRef>
          </c:tx>
          <c:invertIfNegative val="0"/>
          <c:cat>
            <c:multiLvlStrRef>
              <c:f>(REwoInga!$A$125:$B$125,REwoInga!$A$130:$B$130,REwoInga!$A$135:$B$135,REwoInga!$A$140:$B$140,REwoInga!$A$145:$B$145)</c:f>
              <c:multiLvlStrCache>
                <c:ptCount val="5"/>
                <c:lvl>
                  <c:pt idx="0">
                    <c:v>2010</c:v>
                  </c:pt>
                  <c:pt idx="1">
                    <c:v>2015</c:v>
                  </c:pt>
                  <c:pt idx="2">
                    <c:v>2020</c:v>
                  </c:pt>
                  <c:pt idx="3">
                    <c:v>2025</c:v>
                  </c:pt>
                  <c:pt idx="4">
                    <c:v>2030</c:v>
                  </c:pt>
                </c:lvl>
                <c:lvl>
                  <c:pt idx="0">
                    <c:v>RE no Inga</c:v>
                  </c:pt>
                </c:lvl>
              </c:multiLvlStrCache>
            </c:multiLvlStrRef>
          </c:cat>
          <c:val>
            <c:numRef>
              <c:f>(REwoInga!$C$125,REwoInga!$C$130,REwoInga!$C$135,REwoInga!$C$140,REwoInga!$C$145)</c:f>
              <c:numCache>
                <c:formatCode>0.00</c:formatCode>
                <c:ptCount val="5"/>
                <c:pt idx="0">
                  <c:v>3.2173322377990893E-3</c:v>
                </c:pt>
                <c:pt idx="1">
                  <c:v>2.2243595437161185</c:v>
                </c:pt>
                <c:pt idx="2">
                  <c:v>5.2277144794454378</c:v>
                </c:pt>
                <c:pt idx="3">
                  <c:v>8.1544295241710643</c:v>
                </c:pt>
                <c:pt idx="4">
                  <c:v>11.647446145337094</c:v>
                </c:pt>
              </c:numCache>
            </c:numRef>
          </c:val>
        </c:ser>
        <c:ser>
          <c:idx val="10"/>
          <c:order val="2"/>
          <c:tx>
            <c:strRef>
              <c:f>REwoInga!$F$101</c:f>
              <c:strCache>
                <c:ptCount val="1"/>
                <c:pt idx="0">
                  <c:v> Fuel Costs </c:v>
                </c:pt>
              </c:strCache>
            </c:strRef>
          </c:tx>
          <c:invertIfNegative val="0"/>
          <c:cat>
            <c:multiLvlStrRef>
              <c:f>(REwoInga!$A$125:$B$125,REwoInga!$A$130:$B$130,REwoInga!$A$135:$B$135,REwoInga!$A$140:$B$140,REwoInga!$A$145:$B$145)</c:f>
              <c:multiLvlStrCache>
                <c:ptCount val="5"/>
                <c:lvl>
                  <c:pt idx="0">
                    <c:v>2010</c:v>
                  </c:pt>
                  <c:pt idx="1">
                    <c:v>2015</c:v>
                  </c:pt>
                  <c:pt idx="2">
                    <c:v>2020</c:v>
                  </c:pt>
                  <c:pt idx="3">
                    <c:v>2025</c:v>
                  </c:pt>
                  <c:pt idx="4">
                    <c:v>2030</c:v>
                  </c:pt>
                </c:lvl>
                <c:lvl>
                  <c:pt idx="0">
                    <c:v>RE no Inga</c:v>
                  </c:pt>
                </c:lvl>
              </c:multiLvlStrCache>
            </c:multiLvlStrRef>
          </c:cat>
          <c:val>
            <c:numRef>
              <c:f>(REwoInga!$F$125,REwoInga!$F$130,REwoInga!$F$135,REwoInga!$F$140,REwoInga!$F$145)</c:f>
              <c:numCache>
                <c:formatCode>0.00</c:formatCode>
                <c:ptCount val="5"/>
                <c:pt idx="0">
                  <c:v>4.6269203099999991</c:v>
                </c:pt>
                <c:pt idx="1">
                  <c:v>9.047531649999998</c:v>
                </c:pt>
                <c:pt idx="2">
                  <c:v>8.4810106799999989</c:v>
                </c:pt>
                <c:pt idx="3">
                  <c:v>9.4882082299999979</c:v>
                </c:pt>
                <c:pt idx="4">
                  <c:v>10.236821620000001</c:v>
                </c:pt>
              </c:numCache>
            </c:numRef>
          </c:val>
        </c:ser>
        <c:ser>
          <c:idx val="5"/>
          <c:order val="3"/>
          <c:tx>
            <c:strRef>
              <c:f>REwoInga!$E$101</c:f>
              <c:strCache>
                <c:ptCount val="1"/>
                <c:pt idx="0">
                  <c:v> Ann. Inv.: Cross-Border Transmission </c:v>
                </c:pt>
              </c:strCache>
            </c:strRef>
          </c:tx>
          <c:invertIfNegative val="0"/>
          <c:cat>
            <c:multiLvlStrRef>
              <c:f>(REwoInga!$A$125:$B$125,REwoInga!$A$130:$B$130,REwoInga!$A$135:$B$135,REwoInga!$A$140:$B$140,REwoInga!$A$145:$B$145)</c:f>
              <c:multiLvlStrCache>
                <c:ptCount val="5"/>
                <c:lvl>
                  <c:pt idx="0">
                    <c:v>2010</c:v>
                  </c:pt>
                  <c:pt idx="1">
                    <c:v>2015</c:v>
                  </c:pt>
                  <c:pt idx="2">
                    <c:v>2020</c:v>
                  </c:pt>
                  <c:pt idx="3">
                    <c:v>2025</c:v>
                  </c:pt>
                  <c:pt idx="4">
                    <c:v>2030</c:v>
                  </c:pt>
                </c:lvl>
                <c:lvl>
                  <c:pt idx="0">
                    <c:v>RE no Inga</c:v>
                  </c:pt>
                </c:lvl>
              </c:multiLvlStrCache>
            </c:multiLvlStrRef>
          </c:cat>
          <c:val>
            <c:numRef>
              <c:f>(REwoInga!$E$125,REwoInga!$E$130,REwoInga!$E$135,REwoInga!$E$140,REwoInga!$E$145)</c:f>
              <c:numCache>
                <c:formatCode>0.00</c:formatCode>
                <c:ptCount val="5"/>
                <c:pt idx="0">
                  <c:v>0</c:v>
                </c:pt>
                <c:pt idx="1">
                  <c:v>9.026254246020167E-2</c:v>
                </c:pt>
                <c:pt idx="2">
                  <c:v>0.15651876769426232</c:v>
                </c:pt>
                <c:pt idx="3">
                  <c:v>0.15651876769426232</c:v>
                </c:pt>
                <c:pt idx="4">
                  <c:v>0.15726512558220362</c:v>
                </c:pt>
              </c:numCache>
            </c:numRef>
          </c:val>
        </c:ser>
        <c:ser>
          <c:idx val="15"/>
          <c:order val="4"/>
          <c:tx>
            <c:strRef>
              <c:f>REwoInga!$G$101</c:f>
              <c:strCache>
                <c:ptCount val="1"/>
                <c:pt idx="0">
                  <c:v> Net Import Costs (Cameroon/DRC) </c:v>
                </c:pt>
              </c:strCache>
            </c:strRef>
          </c:tx>
          <c:invertIfNegative val="0"/>
          <c:cat>
            <c:multiLvlStrRef>
              <c:f>(REwoInga!$A$125:$B$125,REwoInga!$A$130:$B$130,REwoInga!$A$135:$B$135,REwoInga!$A$140:$B$140,REwoInga!$A$145:$B$145)</c:f>
              <c:multiLvlStrCache>
                <c:ptCount val="5"/>
                <c:lvl>
                  <c:pt idx="0">
                    <c:v>2010</c:v>
                  </c:pt>
                  <c:pt idx="1">
                    <c:v>2015</c:v>
                  </c:pt>
                  <c:pt idx="2">
                    <c:v>2020</c:v>
                  </c:pt>
                  <c:pt idx="3">
                    <c:v>2025</c:v>
                  </c:pt>
                  <c:pt idx="4">
                    <c:v>2030</c:v>
                  </c:pt>
                </c:lvl>
                <c:lvl>
                  <c:pt idx="0">
                    <c:v>RE no Inga</c:v>
                  </c:pt>
                </c:lvl>
              </c:multiLvlStrCache>
            </c:multiLvlStrRef>
          </c:cat>
          <c:val>
            <c:numRef>
              <c:f>(REwoInga!$G$125,REwoInga!$G$130,REwoInga!$G$135,REwoInga!$G$140,REwoInga!$G$145)</c:f>
              <c:numCache>
                <c:formatCode>0.00</c:formatCode>
                <c:ptCount val="5"/>
                <c:pt idx="0">
                  <c:v>9.0949470177292826E-16</c:v>
                </c:pt>
                <c:pt idx="1">
                  <c:v>1.8189894035458565E-15</c:v>
                </c:pt>
                <c:pt idx="2">
                  <c:v>-3.637978807091713E-15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70016"/>
        <c:axId val="163284096"/>
      </c:barChart>
      <c:catAx>
        <c:axId val="1632700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63284096"/>
        <c:crosses val="autoZero"/>
        <c:auto val="1"/>
        <c:lblAlgn val="ctr"/>
        <c:lblOffset val="100"/>
        <c:noMultiLvlLbl val="0"/>
      </c:catAx>
      <c:valAx>
        <c:axId val="163284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Billion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632700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Sum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REwIngavsLimTrade!$C$9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multiLvlStrRef>
              <c:f>REwIngavsLimTrade!$A$10:$B$52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REwIngavsLimTrade!$C$10:$C$52</c:f>
              <c:numCache>
                <c:formatCode>_(* #,##0_);_(* \(#,##0\);_(* "-"??_);_(@_)</c:formatCode>
                <c:ptCount val="43"/>
                <c:pt idx="0">
                  <c:v>0.23984879999999997</c:v>
                </c:pt>
                <c:pt idx="1">
                  <c:v>0.23984879999999997</c:v>
                </c:pt>
                <c:pt idx="2">
                  <c:v>0.23984879999999997</c:v>
                </c:pt>
                <c:pt idx="3">
                  <c:v>0.23984879999999997</c:v>
                </c:pt>
                <c:pt idx="4">
                  <c:v>0.23984879999999997</c:v>
                </c:pt>
                <c:pt idx="5">
                  <c:v>0</c:v>
                </c:pt>
                <c:pt idx="6">
                  <c:v>1.873764</c:v>
                </c:pt>
                <c:pt idx="7">
                  <c:v>1.873764</c:v>
                </c:pt>
                <c:pt idx="8">
                  <c:v>2.7005327999999995</c:v>
                </c:pt>
                <c:pt idx="9">
                  <c:v>2.7005327999999995</c:v>
                </c:pt>
                <c:pt idx="10">
                  <c:v>2.7005327999999995</c:v>
                </c:pt>
                <c:pt idx="11">
                  <c:v>2.7005327999999995</c:v>
                </c:pt>
                <c:pt idx="12">
                  <c:v>2.7005327999999995</c:v>
                </c:pt>
                <c:pt idx="13">
                  <c:v>2.7005327999999995</c:v>
                </c:pt>
                <c:pt idx="14">
                  <c:v>2.7005327999999995</c:v>
                </c:pt>
                <c:pt idx="15">
                  <c:v>2.7005327999999995</c:v>
                </c:pt>
                <c:pt idx="16">
                  <c:v>2.7005327999999995</c:v>
                </c:pt>
                <c:pt idx="17">
                  <c:v>2.7005327999999995</c:v>
                </c:pt>
                <c:pt idx="18">
                  <c:v>2.7005327999999995</c:v>
                </c:pt>
                <c:pt idx="19">
                  <c:v>2.7005327999999995</c:v>
                </c:pt>
                <c:pt idx="20">
                  <c:v>2.7005327999999995</c:v>
                </c:pt>
                <c:pt idx="22">
                  <c:v>0.23984879999999997</c:v>
                </c:pt>
                <c:pt idx="23">
                  <c:v>0.23984879999999997</c:v>
                </c:pt>
                <c:pt idx="24">
                  <c:v>0.23984879999999997</c:v>
                </c:pt>
                <c:pt idx="25">
                  <c:v>0.23984879999999997</c:v>
                </c:pt>
                <c:pt idx="26">
                  <c:v>0.23984879999999997</c:v>
                </c:pt>
                <c:pt idx="27">
                  <c:v>0</c:v>
                </c:pt>
                <c:pt idx="28">
                  <c:v>1.873764</c:v>
                </c:pt>
                <c:pt idx="29">
                  <c:v>1.873764</c:v>
                </c:pt>
                <c:pt idx="30">
                  <c:v>2.7076283999999999</c:v>
                </c:pt>
                <c:pt idx="31">
                  <c:v>2.7076283999999999</c:v>
                </c:pt>
                <c:pt idx="32">
                  <c:v>2.7472236000000003</c:v>
                </c:pt>
                <c:pt idx="33">
                  <c:v>2.7472236000000003</c:v>
                </c:pt>
                <c:pt idx="34">
                  <c:v>2.7472236000000003</c:v>
                </c:pt>
                <c:pt idx="35">
                  <c:v>2.7472236000000003</c:v>
                </c:pt>
                <c:pt idx="36">
                  <c:v>2.7472236000000003</c:v>
                </c:pt>
                <c:pt idx="37">
                  <c:v>2.7472236000000003</c:v>
                </c:pt>
                <c:pt idx="38">
                  <c:v>2.7472236000000003</c:v>
                </c:pt>
                <c:pt idx="39">
                  <c:v>2.7472236000000003</c:v>
                </c:pt>
                <c:pt idx="40">
                  <c:v>2.7472236000000003</c:v>
                </c:pt>
                <c:pt idx="41">
                  <c:v>2.7472236000000003</c:v>
                </c:pt>
                <c:pt idx="42">
                  <c:v>2.7472236000000003</c:v>
                </c:pt>
              </c:numCache>
            </c:numRef>
          </c:val>
        </c:ser>
        <c:ser>
          <c:idx val="1"/>
          <c:order val="1"/>
          <c:tx>
            <c:strRef>
              <c:f>REwIngavsLimTrade!$D$9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multiLvlStrRef>
              <c:f>REwIngavsLimTrade!$A$10:$B$52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REwIngavsLimTrade!$D$10:$D$52</c:f>
              <c:numCache>
                <c:formatCode>_(* #,##0_);_(* \(#,##0\);_(* "-"??_);_(@_)</c:formatCode>
                <c:ptCount val="43"/>
                <c:pt idx="0">
                  <c:v>7.6679784</c:v>
                </c:pt>
                <c:pt idx="1">
                  <c:v>6.3792948000000003</c:v>
                </c:pt>
                <c:pt idx="2">
                  <c:v>6.4915104000000001</c:v>
                </c:pt>
                <c:pt idx="3">
                  <c:v>3.4708872</c:v>
                </c:pt>
                <c:pt idx="4">
                  <c:v>2.2402823999999999</c:v>
                </c:pt>
                <c:pt idx="5">
                  <c:v>0.34864799999999996</c:v>
                </c:pt>
                <c:pt idx="6">
                  <c:v>0.81424199999999991</c:v>
                </c:pt>
                <c:pt idx="7">
                  <c:v>4.6427999999999999E-3</c:v>
                </c:pt>
                <c:pt idx="8">
                  <c:v>4.6427999999999999E-3</c:v>
                </c:pt>
                <c:pt idx="9">
                  <c:v>4.6427999999999999E-3</c:v>
                </c:pt>
                <c:pt idx="10">
                  <c:v>4.6427999999999999E-3</c:v>
                </c:pt>
                <c:pt idx="11">
                  <c:v>4.6427999999999999E-3</c:v>
                </c:pt>
                <c:pt idx="12">
                  <c:v>4.6427999999999999E-3</c:v>
                </c:pt>
                <c:pt idx="13">
                  <c:v>4.6427999999999999E-3</c:v>
                </c:pt>
                <c:pt idx="14">
                  <c:v>4.6427999999999999E-3</c:v>
                </c:pt>
                <c:pt idx="15">
                  <c:v>4.6427999999999999E-3</c:v>
                </c:pt>
                <c:pt idx="16">
                  <c:v>4.6427999999999999E-3</c:v>
                </c:pt>
                <c:pt idx="17">
                  <c:v>4.6427999999999999E-3</c:v>
                </c:pt>
                <c:pt idx="18">
                  <c:v>4.6427999999999999E-3</c:v>
                </c:pt>
                <c:pt idx="19">
                  <c:v>4.6427999999999999E-3</c:v>
                </c:pt>
                <c:pt idx="20">
                  <c:v>4.9931999999999997E-3</c:v>
                </c:pt>
                <c:pt idx="22">
                  <c:v>7.6679784</c:v>
                </c:pt>
                <c:pt idx="23">
                  <c:v>6.3792948000000003</c:v>
                </c:pt>
                <c:pt idx="24">
                  <c:v>6.5458224000000005</c:v>
                </c:pt>
                <c:pt idx="25">
                  <c:v>3.8891771999999998</c:v>
                </c:pt>
                <c:pt idx="26">
                  <c:v>2.5764035999999995</c:v>
                </c:pt>
                <c:pt idx="27">
                  <c:v>1.029738</c:v>
                </c:pt>
                <c:pt idx="28">
                  <c:v>2.4273084000000003</c:v>
                </c:pt>
                <c:pt idx="29">
                  <c:v>1.9731023999999999</c:v>
                </c:pt>
                <c:pt idx="30">
                  <c:v>1.3798751999999999</c:v>
                </c:pt>
                <c:pt idx="31">
                  <c:v>0.71420280000000014</c:v>
                </c:pt>
                <c:pt idx="32">
                  <c:v>0.11650800000000001</c:v>
                </c:pt>
                <c:pt idx="33">
                  <c:v>0.11650800000000001</c:v>
                </c:pt>
                <c:pt idx="34">
                  <c:v>4.2047999999999999E-3</c:v>
                </c:pt>
                <c:pt idx="35">
                  <c:v>4.2047999999999999E-3</c:v>
                </c:pt>
                <c:pt idx="36">
                  <c:v>4.2047999999999999E-3</c:v>
                </c:pt>
                <c:pt idx="37">
                  <c:v>4.2047999999999999E-3</c:v>
                </c:pt>
                <c:pt idx="38">
                  <c:v>4.2047999999999999E-3</c:v>
                </c:pt>
                <c:pt idx="39">
                  <c:v>4.2047999999999999E-3</c:v>
                </c:pt>
                <c:pt idx="40">
                  <c:v>4.2047999999999999E-3</c:v>
                </c:pt>
                <c:pt idx="41">
                  <c:v>4.2047999999999999E-3</c:v>
                </c:pt>
                <c:pt idx="42">
                  <c:v>4.2047999999999999E-3</c:v>
                </c:pt>
              </c:numCache>
            </c:numRef>
          </c:val>
        </c:ser>
        <c:ser>
          <c:idx val="2"/>
          <c:order val="2"/>
          <c:tx>
            <c:strRef>
              <c:f>REwIngavsLimTrade!$E$9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multiLvlStrRef>
              <c:f>REwIngavsLimTrade!$A$10:$B$52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REwIngavsLimTrade!$E$10:$E$52</c:f>
              <c:numCache>
                <c:formatCode>_(* #,##0_);_(* \(#,##0\);_(* "-"??_);_(@_)</c:formatCode>
                <c:ptCount val="43"/>
                <c:pt idx="0">
                  <c:v>28.499783999999998</c:v>
                </c:pt>
                <c:pt idx="1">
                  <c:v>47.270098799999992</c:v>
                </c:pt>
                <c:pt idx="2">
                  <c:v>68.002653600000002</c:v>
                </c:pt>
                <c:pt idx="3">
                  <c:v>76.682324399999999</c:v>
                </c:pt>
                <c:pt idx="4">
                  <c:v>81.88042080000001</c:v>
                </c:pt>
                <c:pt idx="5">
                  <c:v>87.940851599999988</c:v>
                </c:pt>
                <c:pt idx="6">
                  <c:v>95.789899199999994</c:v>
                </c:pt>
                <c:pt idx="7">
                  <c:v>92.418350400000008</c:v>
                </c:pt>
                <c:pt idx="8">
                  <c:v>94.252606799999981</c:v>
                </c:pt>
                <c:pt idx="9">
                  <c:v>101.96412240000001</c:v>
                </c:pt>
                <c:pt idx="10">
                  <c:v>103.52305200000001</c:v>
                </c:pt>
                <c:pt idx="11">
                  <c:v>105.47442960000001</c:v>
                </c:pt>
                <c:pt idx="12">
                  <c:v>105.7224252</c:v>
                </c:pt>
                <c:pt idx="13">
                  <c:v>104.93130959999999</c:v>
                </c:pt>
                <c:pt idx="14">
                  <c:v>105.5596644</c:v>
                </c:pt>
                <c:pt idx="15">
                  <c:v>103.95684719999998</c:v>
                </c:pt>
                <c:pt idx="16">
                  <c:v>99.785422800000006</c:v>
                </c:pt>
                <c:pt idx="17">
                  <c:v>101.94958079999999</c:v>
                </c:pt>
                <c:pt idx="18">
                  <c:v>103.45472399999998</c:v>
                </c:pt>
                <c:pt idx="19">
                  <c:v>104.848878</c:v>
                </c:pt>
                <c:pt idx="20">
                  <c:v>100.72212959999999</c:v>
                </c:pt>
                <c:pt idx="22">
                  <c:v>28.499783999999998</c:v>
                </c:pt>
                <c:pt idx="23">
                  <c:v>47.261776799999993</c:v>
                </c:pt>
                <c:pt idx="24">
                  <c:v>67.928544000000002</c:v>
                </c:pt>
                <c:pt idx="25">
                  <c:v>76.071664799999994</c:v>
                </c:pt>
                <c:pt idx="26">
                  <c:v>80.792253599999995</c:v>
                </c:pt>
                <c:pt idx="27">
                  <c:v>85.901348400000003</c:v>
                </c:pt>
                <c:pt idx="28">
                  <c:v>92.920035600000006</c:v>
                </c:pt>
                <c:pt idx="29">
                  <c:v>88.417132800000005</c:v>
                </c:pt>
                <c:pt idx="30">
                  <c:v>90.74764319999997</c:v>
                </c:pt>
                <c:pt idx="31">
                  <c:v>98.460998399999994</c:v>
                </c:pt>
                <c:pt idx="32">
                  <c:v>99.85918199999999</c:v>
                </c:pt>
                <c:pt idx="33">
                  <c:v>101.0037636</c:v>
                </c:pt>
                <c:pt idx="34">
                  <c:v>101.50238279999999</c:v>
                </c:pt>
                <c:pt idx="35">
                  <c:v>100.17769559999999</c:v>
                </c:pt>
                <c:pt idx="36">
                  <c:v>100.55822999999999</c:v>
                </c:pt>
                <c:pt idx="37">
                  <c:v>99.146906399999978</c:v>
                </c:pt>
                <c:pt idx="38">
                  <c:v>96.145117199999987</c:v>
                </c:pt>
                <c:pt idx="39">
                  <c:v>97.109855999999994</c:v>
                </c:pt>
                <c:pt idx="40">
                  <c:v>98.674304400000011</c:v>
                </c:pt>
                <c:pt idx="41">
                  <c:v>98.833210800000003</c:v>
                </c:pt>
                <c:pt idx="42">
                  <c:v>94.968911999999989</c:v>
                </c:pt>
              </c:numCache>
            </c:numRef>
          </c:val>
        </c:ser>
        <c:ser>
          <c:idx val="3"/>
          <c:order val="3"/>
          <c:tx>
            <c:strRef>
              <c:f>REwIngavsLimTrade!$F$9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multiLvlStrRef>
              <c:f>REwIngavsLimTrade!$A$10:$B$52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REwIngavsLimTrade!$F$10:$F$52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REwIngavsLimTrade!$G$9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multiLvlStrRef>
              <c:f>REwIngavsLimTrade!$A$10:$B$52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REwIngavsLimTrade!$G$10:$G$52</c:f>
              <c:numCache>
                <c:formatCode>_(* #,##0_);_(* \(#,##0\);_(* "-"??_);_(@_)</c:formatCode>
                <c:ptCount val="43"/>
                <c:pt idx="0">
                  <c:v>10.406529599999997</c:v>
                </c:pt>
                <c:pt idx="1">
                  <c:v>10.406529599999997</c:v>
                </c:pt>
                <c:pt idx="2">
                  <c:v>10.406529599999997</c:v>
                </c:pt>
                <c:pt idx="3">
                  <c:v>10.5884748</c:v>
                </c:pt>
                <c:pt idx="4">
                  <c:v>10.625879999999999</c:v>
                </c:pt>
                <c:pt idx="5">
                  <c:v>11.6725248</c:v>
                </c:pt>
                <c:pt idx="6">
                  <c:v>11.7577596</c:v>
                </c:pt>
                <c:pt idx="7">
                  <c:v>22.530194400000003</c:v>
                </c:pt>
                <c:pt idx="8">
                  <c:v>25.767014400000001</c:v>
                </c:pt>
                <c:pt idx="9">
                  <c:v>27.842871600000002</c:v>
                </c:pt>
                <c:pt idx="10">
                  <c:v>34.492675200000008</c:v>
                </c:pt>
                <c:pt idx="11">
                  <c:v>40.943539199999996</c:v>
                </c:pt>
                <c:pt idx="12">
                  <c:v>47.736130799999998</c:v>
                </c:pt>
                <c:pt idx="13">
                  <c:v>54.190498799999993</c:v>
                </c:pt>
                <c:pt idx="14">
                  <c:v>58.573126799999997</c:v>
                </c:pt>
                <c:pt idx="15">
                  <c:v>63.377461199999999</c:v>
                </c:pt>
                <c:pt idx="16">
                  <c:v>68.559001199999997</c:v>
                </c:pt>
                <c:pt idx="17">
                  <c:v>68.848256399999997</c:v>
                </c:pt>
                <c:pt idx="18">
                  <c:v>69.446914800000002</c:v>
                </c:pt>
                <c:pt idx="19">
                  <c:v>69.446827200000001</c:v>
                </c:pt>
                <c:pt idx="20">
                  <c:v>69.905588399999999</c:v>
                </c:pt>
                <c:pt idx="22">
                  <c:v>10.406529599999997</c:v>
                </c:pt>
                <c:pt idx="23">
                  <c:v>10.406529599999997</c:v>
                </c:pt>
                <c:pt idx="24">
                  <c:v>10.406529599999997</c:v>
                </c:pt>
                <c:pt idx="25">
                  <c:v>10.5884748</c:v>
                </c:pt>
                <c:pt idx="26">
                  <c:v>10.625879999999999</c:v>
                </c:pt>
                <c:pt idx="27">
                  <c:v>11.6725248</c:v>
                </c:pt>
                <c:pt idx="28">
                  <c:v>11.7577596</c:v>
                </c:pt>
                <c:pt idx="29">
                  <c:v>22.530282000000003</c:v>
                </c:pt>
                <c:pt idx="30">
                  <c:v>25.764824400000002</c:v>
                </c:pt>
                <c:pt idx="31">
                  <c:v>27.837440400000002</c:v>
                </c:pt>
                <c:pt idx="32">
                  <c:v>34.4925876</c:v>
                </c:pt>
                <c:pt idx="33">
                  <c:v>40.949408400000003</c:v>
                </c:pt>
                <c:pt idx="34">
                  <c:v>47.738846399999993</c:v>
                </c:pt>
                <c:pt idx="35">
                  <c:v>54.20670479999999</c:v>
                </c:pt>
                <c:pt idx="36">
                  <c:v>58.931586000000003</c:v>
                </c:pt>
                <c:pt idx="37">
                  <c:v>63.734256000000002</c:v>
                </c:pt>
                <c:pt idx="38">
                  <c:v>68.914044000000004</c:v>
                </c:pt>
                <c:pt idx="39">
                  <c:v>69.349941600000022</c:v>
                </c:pt>
                <c:pt idx="40">
                  <c:v>70.15375920000001</c:v>
                </c:pt>
                <c:pt idx="41">
                  <c:v>70.325455200000007</c:v>
                </c:pt>
                <c:pt idx="42">
                  <c:v>70.781413200000003</c:v>
                </c:pt>
              </c:numCache>
            </c:numRef>
          </c:val>
        </c:ser>
        <c:ser>
          <c:idx val="5"/>
          <c:order val="5"/>
          <c:tx>
            <c:strRef>
              <c:f>REwIngavsLimTrade!$H$9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REwIngavsLimTrade!$A$10:$B$52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REwIngavsLimTrade!$H$10:$H$52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0.22486920000000002</c:v>
                </c:pt>
                <c:pt idx="3">
                  <c:v>0.48723119999999998</c:v>
                </c:pt>
                <c:pt idx="4">
                  <c:v>1.4300700000000002</c:v>
                </c:pt>
                <c:pt idx="5">
                  <c:v>1.8748152000000002</c:v>
                </c:pt>
                <c:pt idx="6">
                  <c:v>2.303442</c:v>
                </c:pt>
                <c:pt idx="7">
                  <c:v>2.3406720000000001</c:v>
                </c:pt>
                <c:pt idx="8">
                  <c:v>3.4763184000000003</c:v>
                </c:pt>
                <c:pt idx="9">
                  <c:v>3.5318567999999999</c:v>
                </c:pt>
                <c:pt idx="10">
                  <c:v>3.6297060000000001</c:v>
                </c:pt>
                <c:pt idx="11">
                  <c:v>3.7919411999999997</c:v>
                </c:pt>
                <c:pt idx="12">
                  <c:v>3.9341159999999999</c:v>
                </c:pt>
                <c:pt idx="13">
                  <c:v>5.9855327999999997</c:v>
                </c:pt>
                <c:pt idx="14">
                  <c:v>8.1104459999999996</c:v>
                </c:pt>
                <c:pt idx="15">
                  <c:v>8.2562999999999995</c:v>
                </c:pt>
                <c:pt idx="16">
                  <c:v>9.6634188000000005</c:v>
                </c:pt>
                <c:pt idx="17">
                  <c:v>10.206713999999998</c:v>
                </c:pt>
                <c:pt idx="18">
                  <c:v>10.655839199999999</c:v>
                </c:pt>
                <c:pt idx="19">
                  <c:v>11.215953599999999</c:v>
                </c:pt>
                <c:pt idx="20">
                  <c:v>11.760562799999999</c:v>
                </c:pt>
                <c:pt idx="22">
                  <c:v>0</c:v>
                </c:pt>
                <c:pt idx="23">
                  <c:v>0</c:v>
                </c:pt>
                <c:pt idx="24">
                  <c:v>0.22486920000000002</c:v>
                </c:pt>
                <c:pt idx="25">
                  <c:v>0.48723119999999998</c:v>
                </c:pt>
                <c:pt idx="26">
                  <c:v>1.6735104000000001</c:v>
                </c:pt>
                <c:pt idx="27">
                  <c:v>2.6703983999999994</c:v>
                </c:pt>
                <c:pt idx="28">
                  <c:v>3.1543008000000001</c:v>
                </c:pt>
                <c:pt idx="29">
                  <c:v>3.7603176000000005</c:v>
                </c:pt>
                <c:pt idx="30">
                  <c:v>4.9844399999999993</c:v>
                </c:pt>
                <c:pt idx="31">
                  <c:v>5.3674271999999998</c:v>
                </c:pt>
                <c:pt idx="32">
                  <c:v>5.7710004000000001</c:v>
                </c:pt>
                <c:pt idx="33">
                  <c:v>6.2407992000000005</c:v>
                </c:pt>
                <c:pt idx="34">
                  <c:v>6.6780983999999988</c:v>
                </c:pt>
                <c:pt idx="35">
                  <c:v>8.8151003999999986</c:v>
                </c:pt>
                <c:pt idx="36">
                  <c:v>11.049250799999999</c:v>
                </c:pt>
                <c:pt idx="37">
                  <c:v>11.4962736</c:v>
                </c:pt>
                <c:pt idx="38">
                  <c:v>12.8314728</c:v>
                </c:pt>
                <c:pt idx="39">
                  <c:v>13.314674399999998</c:v>
                </c:pt>
                <c:pt idx="40">
                  <c:v>13.466222399999998</c:v>
                </c:pt>
                <c:pt idx="41">
                  <c:v>13.644488399999998</c:v>
                </c:pt>
                <c:pt idx="42">
                  <c:v>13.644488399999998</c:v>
                </c:pt>
              </c:numCache>
            </c:numRef>
          </c:val>
        </c:ser>
        <c:ser>
          <c:idx val="6"/>
          <c:order val="6"/>
          <c:tx>
            <c:strRef>
              <c:f>REwIngavsLimTrade!$I$9</c:f>
              <c:strCache>
                <c:ptCount val="1"/>
                <c:pt idx="0">
                  <c:v>Solar PV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multiLvlStrRef>
              <c:f>REwIngavsLimTrade!$A$10:$B$52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REwIngavsLimTrade!$I$10:$I$52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8.7599999999999997E-2</c:v>
                </c:pt>
                <c:pt idx="3">
                  <c:v>0.13437840000000001</c:v>
                </c:pt>
                <c:pt idx="4">
                  <c:v>0.33104039999999996</c:v>
                </c:pt>
                <c:pt idx="5">
                  <c:v>0.69484319999999988</c:v>
                </c:pt>
                <c:pt idx="6">
                  <c:v>1.3576247999999997</c:v>
                </c:pt>
                <c:pt idx="7">
                  <c:v>1.4293691999999998</c:v>
                </c:pt>
                <c:pt idx="8">
                  <c:v>1.4385672</c:v>
                </c:pt>
                <c:pt idx="9">
                  <c:v>1.6345284000000002</c:v>
                </c:pt>
                <c:pt idx="10">
                  <c:v>1.7622492000000003</c:v>
                </c:pt>
                <c:pt idx="11">
                  <c:v>1.9357848</c:v>
                </c:pt>
                <c:pt idx="12">
                  <c:v>2.4748752000000001</c:v>
                </c:pt>
                <c:pt idx="13">
                  <c:v>3.1402847999999999</c:v>
                </c:pt>
                <c:pt idx="14">
                  <c:v>4.8320160000000003</c:v>
                </c:pt>
                <c:pt idx="15">
                  <c:v>5.8874208000000001</c:v>
                </c:pt>
                <c:pt idx="16">
                  <c:v>7.4804268</c:v>
                </c:pt>
                <c:pt idx="17">
                  <c:v>7.9906968000000003</c:v>
                </c:pt>
                <c:pt idx="18">
                  <c:v>8.3407463999999987</c:v>
                </c:pt>
                <c:pt idx="19">
                  <c:v>8.6837880000000016</c:v>
                </c:pt>
                <c:pt idx="20">
                  <c:v>8.8696751999999996</c:v>
                </c:pt>
                <c:pt idx="22">
                  <c:v>0</c:v>
                </c:pt>
                <c:pt idx="23">
                  <c:v>0</c:v>
                </c:pt>
                <c:pt idx="24">
                  <c:v>8.7599999999999997E-2</c:v>
                </c:pt>
                <c:pt idx="25">
                  <c:v>0.31693680000000007</c:v>
                </c:pt>
                <c:pt idx="26">
                  <c:v>0.69133920000000004</c:v>
                </c:pt>
                <c:pt idx="27">
                  <c:v>0.77508480000000002</c:v>
                </c:pt>
                <c:pt idx="28">
                  <c:v>1.4192952000000001</c:v>
                </c:pt>
                <c:pt idx="29">
                  <c:v>1.4477652000000001</c:v>
                </c:pt>
                <c:pt idx="30">
                  <c:v>1.4625696000000001</c:v>
                </c:pt>
                <c:pt idx="31">
                  <c:v>1.8459071999999999</c:v>
                </c:pt>
                <c:pt idx="32">
                  <c:v>2.6236199999999998</c:v>
                </c:pt>
                <c:pt idx="33">
                  <c:v>3.2065979999999996</c:v>
                </c:pt>
                <c:pt idx="34">
                  <c:v>3.3470207999999997</c:v>
                </c:pt>
                <c:pt idx="35">
                  <c:v>4.5106991999999995</c:v>
                </c:pt>
                <c:pt idx="36">
                  <c:v>5.7508523999999994</c:v>
                </c:pt>
                <c:pt idx="37">
                  <c:v>5.9963075999999997</c:v>
                </c:pt>
                <c:pt idx="38">
                  <c:v>6.2028683999999989</c:v>
                </c:pt>
                <c:pt idx="39">
                  <c:v>7.3847676</c:v>
                </c:pt>
                <c:pt idx="40">
                  <c:v>8.189986799999998</c:v>
                </c:pt>
                <c:pt idx="41">
                  <c:v>8.4888779999999979</c:v>
                </c:pt>
                <c:pt idx="42">
                  <c:v>8.6180003999999997</c:v>
                </c:pt>
              </c:numCache>
            </c:numRef>
          </c:val>
        </c:ser>
        <c:ser>
          <c:idx val="8"/>
          <c:order val="7"/>
          <c:tx>
            <c:strRef>
              <c:f>REwIngavsLimTrade!$J$9</c:f>
              <c:strCache>
                <c:ptCount val="1"/>
                <c:pt idx="0">
                  <c:v>Solar Thermal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REwIngavsLimTrade!$A$10:$B$52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REwIngavsLimTrade!$J$10:$J$52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0.10038959999999998</c:v>
                </c:pt>
                <c:pt idx="18">
                  <c:v>0.97533839999999994</c:v>
                </c:pt>
                <c:pt idx="19">
                  <c:v>2.3555639999999998</c:v>
                </c:pt>
                <c:pt idx="20">
                  <c:v>3.1479936000000004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0.39157199999999992</c:v>
                </c:pt>
                <c:pt idx="28">
                  <c:v>0.39157199999999992</c:v>
                </c:pt>
                <c:pt idx="29">
                  <c:v>0.39157199999999992</c:v>
                </c:pt>
                <c:pt idx="30">
                  <c:v>0.39157199999999992</c:v>
                </c:pt>
                <c:pt idx="31">
                  <c:v>0.39157199999999992</c:v>
                </c:pt>
                <c:pt idx="32">
                  <c:v>0.39157199999999992</c:v>
                </c:pt>
                <c:pt idx="33">
                  <c:v>0.39157199999999992</c:v>
                </c:pt>
                <c:pt idx="34">
                  <c:v>0.39209759999999999</c:v>
                </c:pt>
                <c:pt idx="35">
                  <c:v>0.39446279999999995</c:v>
                </c:pt>
                <c:pt idx="36">
                  <c:v>0.6049656000000001</c:v>
                </c:pt>
                <c:pt idx="37">
                  <c:v>0.84954479999999999</c:v>
                </c:pt>
                <c:pt idx="38">
                  <c:v>1.0938612000000001</c:v>
                </c:pt>
                <c:pt idx="39">
                  <c:v>1.3356371999999999</c:v>
                </c:pt>
                <c:pt idx="40">
                  <c:v>1.5658499999999997</c:v>
                </c:pt>
                <c:pt idx="41">
                  <c:v>4.2043619999999997</c:v>
                </c:pt>
                <c:pt idx="42">
                  <c:v>4.9348583999999995</c:v>
                </c:pt>
              </c:numCache>
            </c:numRef>
          </c:val>
        </c:ser>
        <c:ser>
          <c:idx val="7"/>
          <c:order val="8"/>
          <c:tx>
            <c:strRef>
              <c:f>REwIngavsLimTrade!$K$9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multiLvlStrRef>
              <c:f>REwIngavsLimTrade!$A$10:$B$52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REwIngavsLimTrade!$K$10:$K$52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2.6279999999999997E-3</c:v>
                </c:pt>
                <c:pt idx="3">
                  <c:v>5.5187999999999994E-2</c:v>
                </c:pt>
                <c:pt idx="4">
                  <c:v>1.1532540000000002</c:v>
                </c:pt>
                <c:pt idx="5">
                  <c:v>2.4393096000000001</c:v>
                </c:pt>
                <c:pt idx="6">
                  <c:v>2.5506492000000005</c:v>
                </c:pt>
                <c:pt idx="7">
                  <c:v>2.6014572000000005</c:v>
                </c:pt>
                <c:pt idx="8">
                  <c:v>2.6416655999999996</c:v>
                </c:pt>
                <c:pt idx="9">
                  <c:v>2.6845020000000006</c:v>
                </c:pt>
                <c:pt idx="10">
                  <c:v>2.7317184000000001</c:v>
                </c:pt>
                <c:pt idx="11">
                  <c:v>2.7862055999999997</c:v>
                </c:pt>
                <c:pt idx="12">
                  <c:v>2.9063051999999998</c:v>
                </c:pt>
                <c:pt idx="13">
                  <c:v>2.9768231999999997</c:v>
                </c:pt>
                <c:pt idx="14">
                  <c:v>3.0508451999999999</c:v>
                </c:pt>
                <c:pt idx="15">
                  <c:v>3.1138295999999994</c:v>
                </c:pt>
                <c:pt idx="16">
                  <c:v>3.1797923999999997</c:v>
                </c:pt>
                <c:pt idx="17">
                  <c:v>3.2900807999999997</c:v>
                </c:pt>
                <c:pt idx="18">
                  <c:v>3.3750527999999993</c:v>
                </c:pt>
                <c:pt idx="19">
                  <c:v>3.4667699999999999</c:v>
                </c:pt>
                <c:pt idx="20">
                  <c:v>3.5462232</c:v>
                </c:pt>
                <c:pt idx="22">
                  <c:v>0</c:v>
                </c:pt>
                <c:pt idx="23">
                  <c:v>0</c:v>
                </c:pt>
                <c:pt idx="24">
                  <c:v>2.6279999999999997E-3</c:v>
                </c:pt>
                <c:pt idx="25">
                  <c:v>5.5187999999999994E-2</c:v>
                </c:pt>
                <c:pt idx="26">
                  <c:v>1.1294268000000001</c:v>
                </c:pt>
                <c:pt idx="27">
                  <c:v>2.4154823999999997</c:v>
                </c:pt>
                <c:pt idx="28">
                  <c:v>2.4429888000000002</c:v>
                </c:pt>
                <c:pt idx="29">
                  <c:v>2.5775424</c:v>
                </c:pt>
                <c:pt idx="30">
                  <c:v>2.6177507999999996</c:v>
                </c:pt>
                <c:pt idx="31">
                  <c:v>2.6615508000000001</c:v>
                </c:pt>
                <c:pt idx="32">
                  <c:v>2.7078036000000001</c:v>
                </c:pt>
                <c:pt idx="33">
                  <c:v>2.7861180000000001</c:v>
                </c:pt>
                <c:pt idx="34">
                  <c:v>2.9063051999999998</c:v>
                </c:pt>
                <c:pt idx="35">
                  <c:v>2.9768231999999997</c:v>
                </c:pt>
                <c:pt idx="36">
                  <c:v>3.0508451999999999</c:v>
                </c:pt>
                <c:pt idx="37">
                  <c:v>3.1138295999999994</c:v>
                </c:pt>
                <c:pt idx="38">
                  <c:v>3.1780403999999995</c:v>
                </c:pt>
                <c:pt idx="39">
                  <c:v>3.2896427999999998</c:v>
                </c:pt>
                <c:pt idx="40">
                  <c:v>3.3754031999999996</c:v>
                </c:pt>
                <c:pt idx="41">
                  <c:v>3.4660691999999997</c:v>
                </c:pt>
                <c:pt idx="42">
                  <c:v>3.5465736000000003</c:v>
                </c:pt>
              </c:numCache>
            </c:numRef>
          </c:val>
        </c:ser>
        <c:ser>
          <c:idx val="9"/>
          <c:order val="9"/>
          <c:tx>
            <c:strRef>
              <c:f>REwIngavsLimTrade!$O$9</c:f>
              <c:strCache>
                <c:ptCount val="1"/>
                <c:pt idx="0">
                  <c:v>Net Imports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multiLvlStrRef>
              <c:f>REwIngavsLimTrade!$A$10:$B$52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REwIngavsLimTrade!$O$10:$O$52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4.5781512000000006</c:v>
                </c:pt>
                <c:pt idx="16">
                  <c:v>9.6338100000000004</c:v>
                </c:pt>
                <c:pt idx="17">
                  <c:v>14.890948799999991</c:v>
                </c:pt>
                <c:pt idx="18">
                  <c:v>20.176557599999999</c:v>
                </c:pt>
                <c:pt idx="19">
                  <c:v>25.498870800000009</c:v>
                </c:pt>
                <c:pt idx="20">
                  <c:v>30.474813599999994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4.7169096000000028</c:v>
                </c:pt>
                <c:pt idx="38">
                  <c:v>9.7963080000000016</c:v>
                </c:pt>
                <c:pt idx="39">
                  <c:v>15.052220399999998</c:v>
                </c:pt>
                <c:pt idx="40">
                  <c:v>20.310060000000004</c:v>
                </c:pt>
                <c:pt idx="41">
                  <c:v>25.580601600000008</c:v>
                </c:pt>
                <c:pt idx="42">
                  <c:v>30.627850800000004</c:v>
                </c:pt>
              </c:numCache>
            </c:numRef>
          </c:val>
        </c:ser>
        <c:ser>
          <c:idx val="13"/>
          <c:order val="11"/>
          <c:tx>
            <c:strRef>
              <c:f>REwIngavsLimTrade!$Q$9</c:f>
              <c:strCache>
                <c:ptCount val="1"/>
                <c:pt idx="0">
                  <c:v>Dist. 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multiLvlStrRef>
              <c:f>REwIngavsLimTrade!$A$10:$B$52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REwIngavsLimTrade!$Q$10:$Q$52</c:f>
              <c:numCache>
                <c:formatCode>_(* #,##0_);_(* \(#,##0\);_(* "-"??_);_(@_)</c:formatCode>
                <c:ptCount val="43"/>
                <c:pt idx="0">
                  <c:v>1.4414580000000001</c:v>
                </c:pt>
                <c:pt idx="1">
                  <c:v>1.3769844</c:v>
                </c:pt>
                <c:pt idx="2">
                  <c:v>1.5182831999999999</c:v>
                </c:pt>
                <c:pt idx="3">
                  <c:v>1.8429287999999999</c:v>
                </c:pt>
                <c:pt idx="4">
                  <c:v>1.2381384</c:v>
                </c:pt>
                <c:pt idx="5">
                  <c:v>1.2174648000000001</c:v>
                </c:pt>
                <c:pt idx="6">
                  <c:v>1.2578484000000001</c:v>
                </c:pt>
                <c:pt idx="7">
                  <c:v>1.2762443999999999</c:v>
                </c:pt>
                <c:pt idx="8">
                  <c:v>1.3079556000000001</c:v>
                </c:pt>
                <c:pt idx="9">
                  <c:v>1.3422947999999999</c:v>
                </c:pt>
                <c:pt idx="10">
                  <c:v>1.5136404000000006</c:v>
                </c:pt>
                <c:pt idx="11">
                  <c:v>1.5789900000000001</c:v>
                </c:pt>
                <c:pt idx="12">
                  <c:v>1.5224004000000002</c:v>
                </c:pt>
                <c:pt idx="13">
                  <c:v>1.5322115999999999</c:v>
                </c:pt>
                <c:pt idx="14">
                  <c:v>1.5110124</c:v>
                </c:pt>
                <c:pt idx="15">
                  <c:v>1.5188963999999996</c:v>
                </c:pt>
                <c:pt idx="16">
                  <c:v>1.5123263999999998</c:v>
                </c:pt>
                <c:pt idx="17">
                  <c:v>1.5209988000000001</c:v>
                </c:pt>
                <c:pt idx="18">
                  <c:v>1.5376428</c:v>
                </c:pt>
                <c:pt idx="19">
                  <c:v>1.5358031999999997</c:v>
                </c:pt>
                <c:pt idx="20">
                  <c:v>1.5734712</c:v>
                </c:pt>
                <c:pt idx="22">
                  <c:v>1.4414580000000001</c:v>
                </c:pt>
                <c:pt idx="23">
                  <c:v>1.3769844</c:v>
                </c:pt>
                <c:pt idx="24">
                  <c:v>1.5181956000000001</c:v>
                </c:pt>
                <c:pt idx="25">
                  <c:v>1.8386364000000002</c:v>
                </c:pt>
                <c:pt idx="26">
                  <c:v>1.2817631999999999</c:v>
                </c:pt>
                <c:pt idx="27">
                  <c:v>1.2287651999999998</c:v>
                </c:pt>
                <c:pt idx="28">
                  <c:v>1.2689736000000003</c:v>
                </c:pt>
                <c:pt idx="29">
                  <c:v>1.2859679999999998</c:v>
                </c:pt>
                <c:pt idx="30">
                  <c:v>1.3169784</c:v>
                </c:pt>
                <c:pt idx="31">
                  <c:v>1.3487771999999998</c:v>
                </c:pt>
                <c:pt idx="32">
                  <c:v>1.455036</c:v>
                </c:pt>
                <c:pt idx="33">
                  <c:v>1.5195972000000002</c:v>
                </c:pt>
                <c:pt idx="34">
                  <c:v>1.5152172000000004</c:v>
                </c:pt>
                <c:pt idx="35">
                  <c:v>1.5185459999999997</c:v>
                </c:pt>
                <c:pt idx="36">
                  <c:v>1.4973468000000001</c:v>
                </c:pt>
                <c:pt idx="37">
                  <c:v>1.5130271999999998</c:v>
                </c:pt>
                <c:pt idx="38">
                  <c:v>1.5133775999999999</c:v>
                </c:pt>
                <c:pt idx="39">
                  <c:v>1.5440375999999998</c:v>
                </c:pt>
                <c:pt idx="40">
                  <c:v>1.5593676000000001</c:v>
                </c:pt>
                <c:pt idx="41">
                  <c:v>1.5941447999999998</c:v>
                </c:pt>
                <c:pt idx="42">
                  <c:v>1.5999263999999997</c:v>
                </c:pt>
              </c:numCache>
            </c:numRef>
          </c:val>
        </c:ser>
        <c:ser>
          <c:idx val="14"/>
          <c:order val="12"/>
          <c:tx>
            <c:strRef>
              <c:f>REwIngavsLimTrade!$R$9</c:f>
              <c:strCache>
                <c:ptCount val="1"/>
                <c:pt idx="0">
                  <c:v>Dist. Biomass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multiLvlStrRef>
              <c:f>REwIngavsLimTrade!$A$10:$B$52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REwIngavsLimTrade!$R$10:$R$52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5"/>
          <c:order val="13"/>
          <c:tx>
            <c:strRef>
              <c:f>REwIngavsLimTrade!$S$9</c:f>
              <c:strCache>
                <c:ptCount val="1"/>
                <c:pt idx="0">
                  <c:v>Mini Hydro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multiLvlStrRef>
              <c:f>REwIngavsLimTrade!$A$10:$B$52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REwIngavsLimTrade!$S$10:$S$52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1.2487380000000001</c:v>
                </c:pt>
                <c:pt idx="5">
                  <c:v>1.4703660000000001</c:v>
                </c:pt>
                <c:pt idx="6">
                  <c:v>1.9769568</c:v>
                </c:pt>
                <c:pt idx="7">
                  <c:v>2.4914315999999994</c:v>
                </c:pt>
                <c:pt idx="8">
                  <c:v>2.9578139999999999</c:v>
                </c:pt>
                <c:pt idx="9">
                  <c:v>3.4149983999999995</c:v>
                </c:pt>
                <c:pt idx="10">
                  <c:v>4.0228548000000002</c:v>
                </c:pt>
                <c:pt idx="11">
                  <c:v>4.7164716000000002</c:v>
                </c:pt>
                <c:pt idx="12">
                  <c:v>5.5148579999999985</c:v>
                </c:pt>
                <c:pt idx="13">
                  <c:v>6.2807448000000008</c:v>
                </c:pt>
                <c:pt idx="14">
                  <c:v>7.1239824</c:v>
                </c:pt>
                <c:pt idx="15">
                  <c:v>7.8531647999999992</c:v>
                </c:pt>
                <c:pt idx="16">
                  <c:v>8.7762935999999989</c:v>
                </c:pt>
                <c:pt idx="17">
                  <c:v>9.7623192000000003</c:v>
                </c:pt>
                <c:pt idx="18">
                  <c:v>10.766477999999998</c:v>
                </c:pt>
                <c:pt idx="19">
                  <c:v>11.811545999999998</c:v>
                </c:pt>
                <c:pt idx="20">
                  <c:v>12.573315600000003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1.2534684000000003</c:v>
                </c:pt>
                <c:pt idx="27">
                  <c:v>1.4740451999999999</c:v>
                </c:pt>
                <c:pt idx="28">
                  <c:v>1.9709124</c:v>
                </c:pt>
                <c:pt idx="29">
                  <c:v>2.4850368</c:v>
                </c:pt>
                <c:pt idx="30">
                  <c:v>2.9543099999999995</c:v>
                </c:pt>
                <c:pt idx="31">
                  <c:v>3.4112316000000003</c:v>
                </c:pt>
                <c:pt idx="32">
                  <c:v>4.0206647999999996</c:v>
                </c:pt>
                <c:pt idx="33">
                  <c:v>4.7177856</c:v>
                </c:pt>
                <c:pt idx="34">
                  <c:v>5.5100399999999992</c:v>
                </c:pt>
                <c:pt idx="35">
                  <c:v>6.2707583999999992</c:v>
                </c:pt>
                <c:pt idx="36">
                  <c:v>7.125296399999999</c:v>
                </c:pt>
                <c:pt idx="37">
                  <c:v>7.8638519999999996</c:v>
                </c:pt>
                <c:pt idx="38">
                  <c:v>8.7560580000000012</c:v>
                </c:pt>
                <c:pt idx="39">
                  <c:v>9.7628448000000034</c:v>
                </c:pt>
                <c:pt idx="40">
                  <c:v>10.769368799999999</c:v>
                </c:pt>
                <c:pt idx="41">
                  <c:v>11.805676800000001</c:v>
                </c:pt>
                <c:pt idx="42">
                  <c:v>12.566658</c:v>
                </c:pt>
              </c:numCache>
            </c:numRef>
          </c:val>
        </c:ser>
        <c:ser>
          <c:idx val="16"/>
          <c:order val="14"/>
          <c:tx>
            <c:strRef>
              <c:f>REwIngavsLimTrade!$T$9</c:f>
              <c:strCache>
                <c:ptCount val="1"/>
                <c:pt idx="0">
                  <c:v>Dist.Solar PV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REwIngavsLimTrade!$A$10:$B$52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REwIngavsLimTrade!$T$10:$T$52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1.36656E-2</c:v>
                </c:pt>
                <c:pt idx="4">
                  <c:v>2.5929600000000001E-2</c:v>
                </c:pt>
                <c:pt idx="5">
                  <c:v>3.08352E-2</c:v>
                </c:pt>
                <c:pt idx="6">
                  <c:v>4.4851200000000001E-2</c:v>
                </c:pt>
                <c:pt idx="7">
                  <c:v>4.4851200000000001E-2</c:v>
                </c:pt>
                <c:pt idx="8">
                  <c:v>4.4851200000000001E-2</c:v>
                </c:pt>
                <c:pt idx="9">
                  <c:v>5.8166399999999993E-2</c:v>
                </c:pt>
                <c:pt idx="10">
                  <c:v>7.6124399999999995E-2</c:v>
                </c:pt>
                <c:pt idx="11">
                  <c:v>8.0504400000000004E-2</c:v>
                </c:pt>
                <c:pt idx="12">
                  <c:v>0.10170359999999999</c:v>
                </c:pt>
                <c:pt idx="13">
                  <c:v>0.10731</c:v>
                </c:pt>
                <c:pt idx="14">
                  <c:v>0.11335440000000001</c:v>
                </c:pt>
                <c:pt idx="15">
                  <c:v>0.11440560000000001</c:v>
                </c:pt>
                <c:pt idx="16">
                  <c:v>0.1337652</c:v>
                </c:pt>
                <c:pt idx="17">
                  <c:v>0.30554879999999995</c:v>
                </c:pt>
                <c:pt idx="18">
                  <c:v>0.38587800000000005</c:v>
                </c:pt>
                <c:pt idx="19">
                  <c:v>0.5339219999999999</c:v>
                </c:pt>
                <c:pt idx="20">
                  <c:v>2.0849675999999997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1.36656E-2</c:v>
                </c:pt>
                <c:pt idx="26">
                  <c:v>3.3025200000000005E-2</c:v>
                </c:pt>
                <c:pt idx="27">
                  <c:v>8.5935600000000015E-2</c:v>
                </c:pt>
                <c:pt idx="28">
                  <c:v>8.8738799999999979E-2</c:v>
                </c:pt>
                <c:pt idx="29">
                  <c:v>8.8738799999999979E-2</c:v>
                </c:pt>
                <c:pt idx="30">
                  <c:v>9.60096E-2</c:v>
                </c:pt>
                <c:pt idx="31">
                  <c:v>0.1093248</c:v>
                </c:pt>
                <c:pt idx="32">
                  <c:v>0.1272828</c:v>
                </c:pt>
                <c:pt idx="33">
                  <c:v>0.1316628</c:v>
                </c:pt>
                <c:pt idx="34">
                  <c:v>0.15347520000000001</c:v>
                </c:pt>
                <c:pt idx="35">
                  <c:v>0.15846840000000001</c:v>
                </c:pt>
                <c:pt idx="36">
                  <c:v>0.16705320000000001</c:v>
                </c:pt>
                <c:pt idx="37">
                  <c:v>0.16810439999999999</c:v>
                </c:pt>
                <c:pt idx="38">
                  <c:v>0.23958600000000002</c:v>
                </c:pt>
                <c:pt idx="39">
                  <c:v>0.6235368</c:v>
                </c:pt>
                <c:pt idx="40">
                  <c:v>0.91979999999999995</c:v>
                </c:pt>
                <c:pt idx="41">
                  <c:v>1.2896471999999997</c:v>
                </c:pt>
                <c:pt idx="42">
                  <c:v>3.1653383999999996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3540352"/>
        <c:axId val="163554432"/>
      </c:barChart>
      <c:lineChart>
        <c:grouping val="standard"/>
        <c:varyColors val="0"/>
        <c:ser>
          <c:idx val="12"/>
          <c:order val="10"/>
          <c:tx>
            <c:strRef>
              <c:f>REwIngavsLimTrade!$P$9</c:f>
              <c:strCache>
                <c:ptCount val="1"/>
                <c:pt idx="0">
                  <c:v>dom. System dmd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REwIngavsLimTrade!$A$10:$B$52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REwIngavsLimTrade!$P$10:$P$52</c:f>
              <c:numCache>
                <c:formatCode>_(* #,##0_);_(* \(#,##0\);_(* "-"??_);_(@_)</c:formatCode>
                <c:ptCount val="43"/>
                <c:pt idx="0">
                  <c:v>39.195744000000005</c:v>
                </c:pt>
                <c:pt idx="1">
                  <c:v>54.206004</c:v>
                </c:pt>
                <c:pt idx="2">
                  <c:v>72.672959999999989</c:v>
                </c:pt>
                <c:pt idx="3">
                  <c:v>78.63852</c:v>
                </c:pt>
                <c:pt idx="4">
                  <c:v>85.446791999999988</c:v>
                </c:pt>
                <c:pt idx="5">
                  <c:v>92.342663999999985</c:v>
                </c:pt>
                <c:pt idx="6">
                  <c:v>103.33383599999998</c:v>
                </c:pt>
                <c:pt idx="7">
                  <c:v>110.308548</c:v>
                </c:pt>
                <c:pt idx="8">
                  <c:v>117.68271600000001</c:v>
                </c:pt>
                <c:pt idx="9">
                  <c:v>127.73481599999997</c:v>
                </c:pt>
                <c:pt idx="10">
                  <c:v>136.65862799999999</c:v>
                </c:pt>
                <c:pt idx="11">
                  <c:v>145.60872000000001</c:v>
                </c:pt>
                <c:pt idx="12">
                  <c:v>153.77303999999995</c:v>
                </c:pt>
                <c:pt idx="13">
                  <c:v>162.40777199999999</c:v>
                </c:pt>
                <c:pt idx="14">
                  <c:v>171.54620399999996</c:v>
                </c:pt>
                <c:pt idx="15">
                  <c:v>181.22250000000003</c:v>
                </c:pt>
                <c:pt idx="16">
                  <c:v>190.759512</c:v>
                </c:pt>
                <c:pt idx="17">
                  <c:v>200.45595599999999</c:v>
                </c:pt>
                <c:pt idx="18">
                  <c:v>210.26365200000001</c:v>
                </c:pt>
                <c:pt idx="19">
                  <c:v>220.15982399999996</c:v>
                </c:pt>
                <c:pt idx="20">
                  <c:v>225.71629199999995</c:v>
                </c:pt>
                <c:pt idx="22">
                  <c:v>39.195744000000005</c:v>
                </c:pt>
                <c:pt idx="23">
                  <c:v>54.206004</c:v>
                </c:pt>
                <c:pt idx="24">
                  <c:v>72.672959999999989</c:v>
                </c:pt>
                <c:pt idx="25">
                  <c:v>78.63852</c:v>
                </c:pt>
                <c:pt idx="26">
                  <c:v>85.446791999999988</c:v>
                </c:pt>
                <c:pt idx="27">
                  <c:v>92.342663999999985</c:v>
                </c:pt>
                <c:pt idx="28">
                  <c:v>103.33383599999998</c:v>
                </c:pt>
                <c:pt idx="29">
                  <c:v>110.308548</c:v>
                </c:pt>
                <c:pt idx="30">
                  <c:v>117.68271600000001</c:v>
                </c:pt>
                <c:pt idx="31">
                  <c:v>127.73481599999997</c:v>
                </c:pt>
                <c:pt idx="32">
                  <c:v>136.65862799999999</c:v>
                </c:pt>
                <c:pt idx="33">
                  <c:v>145.60872000000001</c:v>
                </c:pt>
                <c:pt idx="34">
                  <c:v>153.77303999999995</c:v>
                </c:pt>
                <c:pt idx="35">
                  <c:v>162.40777199999999</c:v>
                </c:pt>
                <c:pt idx="36">
                  <c:v>171.54620399999996</c:v>
                </c:pt>
                <c:pt idx="37">
                  <c:v>181.22250000000003</c:v>
                </c:pt>
                <c:pt idx="38">
                  <c:v>190.759512</c:v>
                </c:pt>
                <c:pt idx="39">
                  <c:v>200.45595599999999</c:v>
                </c:pt>
                <c:pt idx="40">
                  <c:v>210.26365200000001</c:v>
                </c:pt>
                <c:pt idx="41">
                  <c:v>220.15982399999996</c:v>
                </c:pt>
                <c:pt idx="42">
                  <c:v>225.71629199999995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40352"/>
        <c:axId val="163554432"/>
      </c:lineChart>
      <c:catAx>
        <c:axId val="16354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554432"/>
        <c:crosses val="autoZero"/>
        <c:auto val="1"/>
        <c:lblAlgn val="ctr"/>
        <c:lblOffset val="100"/>
        <c:noMultiLvlLbl val="0"/>
      </c:catAx>
      <c:valAx>
        <c:axId val="163554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Elc Production (TWh)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63540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Generation by Country in 2050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REwIngavsLimTrade!$C$170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REwIngavsLimTrade!$C$171:$C$197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0.82676879999999997</c:v>
                </c:pt>
                <c:pt idx="9">
                  <c:v>0</c:v>
                </c:pt>
                <c:pt idx="10">
                  <c:v>1.873764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0.20945159999999999</c:v>
                </c:pt>
                <c:pt idx="20">
                  <c:v>0</c:v>
                </c:pt>
                <c:pt idx="21">
                  <c:v>0</c:v>
                </c:pt>
                <c:pt idx="22">
                  <c:v>0.66400799999999993</c:v>
                </c:pt>
                <c:pt idx="23">
                  <c:v>0</c:v>
                </c:pt>
                <c:pt idx="24">
                  <c:v>1.873764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REwIngavsLimTrade!$D$170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REwIngavsLimTrade!$D$171:$D$197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3.9420000000000002E-3</c:v>
                </c:pt>
                <c:pt idx="9">
                  <c:v>0</c:v>
                </c:pt>
                <c:pt idx="10">
                  <c:v>3.5040000000000001E-4</c:v>
                </c:pt>
                <c:pt idx="11">
                  <c:v>7.0080000000000001E-4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4.2047999999999999E-3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REwIngavsLimTrade!$E$170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REwIngavsLimTrade!$E$171:$E$197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18.5351964</c:v>
                </c:pt>
                <c:pt idx="2">
                  <c:v>0.15706680000000001</c:v>
                </c:pt>
                <c:pt idx="3">
                  <c:v>6.8690663999999986</c:v>
                </c:pt>
                <c:pt idx="4">
                  <c:v>0</c:v>
                </c:pt>
                <c:pt idx="5">
                  <c:v>0.14427720000000002</c:v>
                </c:pt>
                <c:pt idx="6">
                  <c:v>0.15505200000000002</c:v>
                </c:pt>
                <c:pt idx="7">
                  <c:v>0</c:v>
                </c:pt>
                <c:pt idx="8">
                  <c:v>0</c:v>
                </c:pt>
                <c:pt idx="9">
                  <c:v>74.615927999999982</c:v>
                </c:pt>
                <c:pt idx="10">
                  <c:v>0</c:v>
                </c:pt>
                <c:pt idx="11">
                  <c:v>0.2451924</c:v>
                </c:pt>
                <c:pt idx="12">
                  <c:v>3.5040000000000001E-4</c:v>
                </c:pt>
                <c:pt idx="14">
                  <c:v>0</c:v>
                </c:pt>
                <c:pt idx="15">
                  <c:v>13.3518168</c:v>
                </c:pt>
                <c:pt idx="16">
                  <c:v>0.17108279999999998</c:v>
                </c:pt>
                <c:pt idx="17">
                  <c:v>8.8304304000000009</c:v>
                </c:pt>
                <c:pt idx="18">
                  <c:v>0.14795640000000002</c:v>
                </c:pt>
                <c:pt idx="19">
                  <c:v>0.14471519999999999</c:v>
                </c:pt>
                <c:pt idx="20">
                  <c:v>9.2768400000000001E-2</c:v>
                </c:pt>
                <c:pt idx="21">
                  <c:v>0</c:v>
                </c:pt>
                <c:pt idx="22">
                  <c:v>0</c:v>
                </c:pt>
                <c:pt idx="23">
                  <c:v>71.582602799999989</c:v>
                </c:pt>
                <c:pt idx="24">
                  <c:v>2.6279999999999999E-4</c:v>
                </c:pt>
                <c:pt idx="25">
                  <c:v>0.32350679999999998</c:v>
                </c:pt>
                <c:pt idx="26">
                  <c:v>0.32376960000000005</c:v>
                </c:pt>
              </c:numCache>
            </c:numRef>
          </c:val>
        </c:ser>
        <c:ser>
          <c:idx val="3"/>
          <c:order val="3"/>
          <c:tx>
            <c:strRef>
              <c:f>REwIngavsLimTrade!$F$170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REwIngavsLimTrade!$F$171:$F$197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4"/>
          <c:order val="4"/>
          <c:tx>
            <c:strRef>
              <c:f>REwIngavsLimTrade!$G$170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REwIngavsLimTrade!$G$171:$G$197</c:f>
              <c:numCache>
                <c:formatCode>_(* #,##0.00_);_(* \(#,##0.00\);_(* "-"??_);_(@_)</c:formatCode>
                <c:ptCount val="27"/>
                <c:pt idx="0">
                  <c:v>4.0471200000000006E-2</c:v>
                </c:pt>
                <c:pt idx="1">
                  <c:v>1.8515136000000001</c:v>
                </c:pt>
                <c:pt idx="2">
                  <c:v>5.7815999999999992E-2</c:v>
                </c:pt>
                <c:pt idx="3">
                  <c:v>3.9783540000000004</c:v>
                </c:pt>
                <c:pt idx="4">
                  <c:v>10.9696224</c:v>
                </c:pt>
                <c:pt idx="5">
                  <c:v>5.4311999999999997E-3</c:v>
                </c:pt>
                <c:pt idx="6">
                  <c:v>1.3318704000000003</c:v>
                </c:pt>
                <c:pt idx="7">
                  <c:v>1.8379356</c:v>
                </c:pt>
                <c:pt idx="8">
                  <c:v>8.5234800000000013E-2</c:v>
                </c:pt>
                <c:pt idx="9">
                  <c:v>45.404394000000003</c:v>
                </c:pt>
                <c:pt idx="10">
                  <c:v>0.38894400000000001</c:v>
                </c:pt>
                <c:pt idx="11">
                  <c:v>3.6258515999999998</c:v>
                </c:pt>
                <c:pt idx="12">
                  <c:v>0.32814960000000004</c:v>
                </c:pt>
                <c:pt idx="14">
                  <c:v>4.0471200000000006E-2</c:v>
                </c:pt>
                <c:pt idx="15">
                  <c:v>2.1496163999999998</c:v>
                </c:pt>
                <c:pt idx="16">
                  <c:v>4.6690800000000005E-2</c:v>
                </c:pt>
                <c:pt idx="17">
                  <c:v>4.1009063999999995</c:v>
                </c:pt>
                <c:pt idx="18">
                  <c:v>10.9696224</c:v>
                </c:pt>
                <c:pt idx="19">
                  <c:v>1.2263999999999999E-2</c:v>
                </c:pt>
                <c:pt idx="20">
                  <c:v>1.3318704000000003</c:v>
                </c:pt>
                <c:pt idx="21">
                  <c:v>1.8379356</c:v>
                </c:pt>
                <c:pt idx="22">
                  <c:v>8.5234800000000013E-2</c:v>
                </c:pt>
                <c:pt idx="23">
                  <c:v>45.404394000000003</c:v>
                </c:pt>
                <c:pt idx="24">
                  <c:v>0.47558040000000007</c:v>
                </c:pt>
                <c:pt idx="25">
                  <c:v>3.6258515999999998</c:v>
                </c:pt>
                <c:pt idx="26">
                  <c:v>0.70097520000000013</c:v>
                </c:pt>
              </c:numCache>
            </c:numRef>
          </c:val>
        </c:ser>
        <c:ser>
          <c:idx val="5"/>
          <c:order val="5"/>
          <c:tx>
            <c:strRef>
              <c:f>REwIngavsLimTrade!$H$170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REwIngavsLimTrade!$H$171:$H$197</c:f>
              <c:numCache>
                <c:formatCode>_(* #,##0.00_);_(* \(#,##0.00\);_(* "-"??_);_(@_)</c:formatCode>
                <c:ptCount val="27"/>
                <c:pt idx="0">
                  <c:v>0.77736240000000001</c:v>
                </c:pt>
                <c:pt idx="1">
                  <c:v>0</c:v>
                </c:pt>
                <c:pt idx="2">
                  <c:v>5.475E-2</c:v>
                </c:pt>
                <c:pt idx="3">
                  <c:v>4.3829783999999998</c:v>
                </c:pt>
                <c:pt idx="4">
                  <c:v>0.27611520000000001</c:v>
                </c:pt>
                <c:pt idx="5">
                  <c:v>0.1643376</c:v>
                </c:pt>
                <c:pt idx="6">
                  <c:v>0.28207199999999999</c:v>
                </c:pt>
                <c:pt idx="7">
                  <c:v>0.22486920000000002</c:v>
                </c:pt>
                <c:pt idx="8">
                  <c:v>9.2067599999999999E-2</c:v>
                </c:pt>
                <c:pt idx="9">
                  <c:v>0</c:v>
                </c:pt>
                <c:pt idx="10">
                  <c:v>1.3206575999999999</c:v>
                </c:pt>
                <c:pt idx="11">
                  <c:v>1.1091035999999999</c:v>
                </c:pt>
                <c:pt idx="12">
                  <c:v>3.0762492000000004</c:v>
                </c:pt>
                <c:pt idx="14">
                  <c:v>1.0072247999999999</c:v>
                </c:pt>
                <c:pt idx="15">
                  <c:v>5.6151600000000003E-2</c:v>
                </c:pt>
                <c:pt idx="16">
                  <c:v>5.475E-2</c:v>
                </c:pt>
                <c:pt idx="17">
                  <c:v>4.3829783999999998</c:v>
                </c:pt>
                <c:pt idx="18">
                  <c:v>0.38044679999999997</c:v>
                </c:pt>
                <c:pt idx="19">
                  <c:v>0.1643376</c:v>
                </c:pt>
                <c:pt idx="20">
                  <c:v>0.28207199999999999</c:v>
                </c:pt>
                <c:pt idx="21">
                  <c:v>0.50159760000000009</c:v>
                </c:pt>
                <c:pt idx="22">
                  <c:v>0.1906176</c:v>
                </c:pt>
                <c:pt idx="23">
                  <c:v>0</c:v>
                </c:pt>
                <c:pt idx="24">
                  <c:v>1.3206575999999999</c:v>
                </c:pt>
                <c:pt idx="25">
                  <c:v>1.1091035999999999</c:v>
                </c:pt>
                <c:pt idx="26">
                  <c:v>4.1945508</c:v>
                </c:pt>
              </c:numCache>
            </c:numRef>
          </c:val>
        </c:ser>
        <c:ser>
          <c:idx val="6"/>
          <c:order val="6"/>
          <c:tx>
            <c:strRef>
              <c:f>REwIngavsLimTrade!$I$170</c:f>
              <c:strCache>
                <c:ptCount val="1"/>
                <c:pt idx="0">
                  <c:v>Solar PV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REwIngavsLimTrade!$I$171:$I$197</c:f>
              <c:numCache>
                <c:formatCode>_(* #,##0.00_);_(* \(#,##0.00\);_(* "-"??_);_(@_)</c:formatCode>
                <c:ptCount val="27"/>
                <c:pt idx="0">
                  <c:v>0.2543028</c:v>
                </c:pt>
                <c:pt idx="1">
                  <c:v>1.5169691999999997</c:v>
                </c:pt>
                <c:pt idx="2">
                  <c:v>0.10109039999999998</c:v>
                </c:pt>
                <c:pt idx="3">
                  <c:v>2.9190948000000003</c:v>
                </c:pt>
                <c:pt idx="4">
                  <c:v>0.73356239999999995</c:v>
                </c:pt>
                <c:pt idx="5">
                  <c:v>0.12754560000000001</c:v>
                </c:pt>
                <c:pt idx="6">
                  <c:v>0.21654719999999997</c:v>
                </c:pt>
                <c:pt idx="7">
                  <c:v>0.47724479999999991</c:v>
                </c:pt>
                <c:pt idx="8">
                  <c:v>0.21497039999999998</c:v>
                </c:pt>
                <c:pt idx="9">
                  <c:v>0</c:v>
                </c:pt>
                <c:pt idx="10">
                  <c:v>0.7940064</c:v>
                </c:pt>
                <c:pt idx="11">
                  <c:v>0.57894840000000003</c:v>
                </c:pt>
                <c:pt idx="12">
                  <c:v>0.93539279999999991</c:v>
                </c:pt>
                <c:pt idx="14">
                  <c:v>0.28925519999999999</c:v>
                </c:pt>
                <c:pt idx="15">
                  <c:v>1.5107496</c:v>
                </c:pt>
                <c:pt idx="16">
                  <c:v>0.10695960000000002</c:v>
                </c:pt>
                <c:pt idx="17">
                  <c:v>2.8907124</c:v>
                </c:pt>
                <c:pt idx="18">
                  <c:v>0.65410919999999995</c:v>
                </c:pt>
                <c:pt idx="19">
                  <c:v>0.1276332</c:v>
                </c:pt>
                <c:pt idx="20">
                  <c:v>0.21470760000000003</c:v>
                </c:pt>
                <c:pt idx="21">
                  <c:v>0.47093759999999996</c:v>
                </c:pt>
                <c:pt idx="22">
                  <c:v>0.215058</c:v>
                </c:pt>
                <c:pt idx="23">
                  <c:v>0</c:v>
                </c:pt>
                <c:pt idx="24">
                  <c:v>0.7940064</c:v>
                </c:pt>
                <c:pt idx="25">
                  <c:v>0.57973680000000005</c:v>
                </c:pt>
                <c:pt idx="26">
                  <c:v>0.7641348</c:v>
                </c:pt>
              </c:numCache>
            </c:numRef>
          </c:val>
        </c:ser>
        <c:ser>
          <c:idx val="8"/>
          <c:order val="7"/>
          <c:tx>
            <c:strRef>
              <c:f>REwIngavsLimTrade!$J$170</c:f>
              <c:strCache>
                <c:ptCount val="1"/>
                <c:pt idx="0">
                  <c:v>Solar Thermal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REwIngavsLimTrade!$J$171:$J$197</c:f>
              <c:numCache>
                <c:formatCode>_(* #,##0.00_);_(* \(#,##0.00\);_(* "-"??_);_(@_)</c:formatCode>
                <c:ptCount val="27"/>
                <c:pt idx="0">
                  <c:v>1.14975</c:v>
                </c:pt>
                <c:pt idx="1">
                  <c:v>0</c:v>
                </c:pt>
                <c:pt idx="2">
                  <c:v>0.24019920000000003</c:v>
                </c:pt>
                <c:pt idx="3">
                  <c:v>0</c:v>
                </c:pt>
                <c:pt idx="4">
                  <c:v>0</c:v>
                </c:pt>
                <c:pt idx="5">
                  <c:v>0.13674359999999999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1.6213008</c:v>
                </c:pt>
                <c:pt idx="11">
                  <c:v>0</c:v>
                </c:pt>
                <c:pt idx="12">
                  <c:v>0</c:v>
                </c:pt>
                <c:pt idx="14">
                  <c:v>0.8697803999999999</c:v>
                </c:pt>
                <c:pt idx="15">
                  <c:v>0</c:v>
                </c:pt>
                <c:pt idx="16">
                  <c:v>0.44859959999999999</c:v>
                </c:pt>
                <c:pt idx="17">
                  <c:v>2.2939812000000002</c:v>
                </c:pt>
                <c:pt idx="18">
                  <c:v>0</c:v>
                </c:pt>
                <c:pt idx="19">
                  <c:v>0.34847280000000003</c:v>
                </c:pt>
                <c:pt idx="20">
                  <c:v>0</c:v>
                </c:pt>
                <c:pt idx="21">
                  <c:v>0.73268639999999996</c:v>
                </c:pt>
                <c:pt idx="22">
                  <c:v>2.8820399999999999E-2</c:v>
                </c:pt>
                <c:pt idx="23">
                  <c:v>0</c:v>
                </c:pt>
                <c:pt idx="24">
                  <c:v>0.21251760000000003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7"/>
          <c:order val="8"/>
          <c:tx>
            <c:strRef>
              <c:f>REwIngavsLimTrade!$K$170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REwIngavsLimTrade!$K$171:$K$197</c:f>
              <c:numCache>
                <c:formatCode>_(* #,##0.00_);_(* \(#,##0.00\);_(* "-"??_);_(@_)</c:formatCode>
                <c:ptCount val="27"/>
                <c:pt idx="0">
                  <c:v>7.5336E-2</c:v>
                </c:pt>
                <c:pt idx="1">
                  <c:v>0</c:v>
                </c:pt>
                <c:pt idx="2">
                  <c:v>1.6118400000000001E-2</c:v>
                </c:pt>
                <c:pt idx="3">
                  <c:v>0.35232720000000001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0.50869319999999996</c:v>
                </c:pt>
                <c:pt idx="9">
                  <c:v>0.95317560000000001</c:v>
                </c:pt>
                <c:pt idx="10">
                  <c:v>1.5880128</c:v>
                </c:pt>
                <c:pt idx="11">
                  <c:v>0</c:v>
                </c:pt>
                <c:pt idx="12">
                  <c:v>5.2560000000000003E-2</c:v>
                </c:pt>
                <c:pt idx="14">
                  <c:v>7.5336E-2</c:v>
                </c:pt>
                <c:pt idx="15">
                  <c:v>0</c:v>
                </c:pt>
                <c:pt idx="16">
                  <c:v>1.6118400000000001E-2</c:v>
                </c:pt>
                <c:pt idx="17">
                  <c:v>0.35232720000000001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0.50904359999999993</c:v>
                </c:pt>
                <c:pt idx="23">
                  <c:v>0.95317560000000001</c:v>
                </c:pt>
                <c:pt idx="24">
                  <c:v>1.5880128</c:v>
                </c:pt>
                <c:pt idx="25">
                  <c:v>0</c:v>
                </c:pt>
                <c:pt idx="26">
                  <c:v>5.2560000000000003E-2</c:v>
                </c:pt>
              </c:numCache>
            </c:numRef>
          </c:val>
        </c:ser>
        <c:ser>
          <c:idx val="9"/>
          <c:order val="9"/>
          <c:tx>
            <c:strRef>
              <c:f>REwIngavsLimTrade!$O$170</c:f>
              <c:strCache>
                <c:ptCount val="1"/>
                <c:pt idx="0">
                  <c:v>Net Imports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REwIngavsLimTrade!$O$171:$O$197</c:f>
              <c:numCache>
                <c:formatCode>_(* #,##0.00_);_(* \(#,##0.00\);_(* "-"??_);_(@_)</c:formatCode>
                <c:ptCount val="27"/>
                <c:pt idx="0">
                  <c:v>0.59830799999999995</c:v>
                </c:pt>
                <c:pt idx="1">
                  <c:v>-5.9355131999999999</c:v>
                </c:pt>
                <c:pt idx="2">
                  <c:v>0.45446879999999995</c:v>
                </c:pt>
                <c:pt idx="3">
                  <c:v>11.995243200000001</c:v>
                </c:pt>
                <c:pt idx="4">
                  <c:v>-4.2571848000000001</c:v>
                </c:pt>
                <c:pt idx="5">
                  <c:v>0.76378440000000003</c:v>
                </c:pt>
                <c:pt idx="6">
                  <c:v>0.2939855999999999</c:v>
                </c:pt>
                <c:pt idx="7">
                  <c:v>2.252634</c:v>
                </c:pt>
                <c:pt idx="8">
                  <c:v>0.53085599999999999</c:v>
                </c:pt>
                <c:pt idx="9">
                  <c:v>17.480142000000001</c:v>
                </c:pt>
                <c:pt idx="10">
                  <c:v>0.77096759999999998</c:v>
                </c:pt>
                <c:pt idx="11">
                  <c:v>0.53453519999999999</c:v>
                </c:pt>
                <c:pt idx="12">
                  <c:v>4.9925867999999989</c:v>
                </c:pt>
                <c:pt idx="14">
                  <c:v>0.76255799999999996</c:v>
                </c:pt>
                <c:pt idx="15">
                  <c:v>-1.1658683999999999</c:v>
                </c:pt>
                <c:pt idx="16">
                  <c:v>0.28207199999999999</c:v>
                </c:pt>
                <c:pt idx="17">
                  <c:v>7.6353912000000008</c:v>
                </c:pt>
                <c:pt idx="18">
                  <c:v>-4.4239752000000001</c:v>
                </c:pt>
                <c:pt idx="19">
                  <c:v>0.33638400000000002</c:v>
                </c:pt>
                <c:pt idx="20">
                  <c:v>0.36231360000000007</c:v>
                </c:pt>
                <c:pt idx="21">
                  <c:v>1.1839139999999999</c:v>
                </c:pt>
                <c:pt idx="22">
                  <c:v>0.56703479999999995</c:v>
                </c:pt>
                <c:pt idx="23">
                  <c:v>20.513554799999998</c:v>
                </c:pt>
                <c:pt idx="24">
                  <c:v>2.0932895999999994</c:v>
                </c:pt>
                <c:pt idx="25">
                  <c:v>0.46436759999999994</c:v>
                </c:pt>
                <c:pt idx="26">
                  <c:v>2.0168147999999984</c:v>
                </c:pt>
              </c:numCache>
            </c:numRef>
          </c:val>
        </c:ser>
        <c:ser>
          <c:idx val="13"/>
          <c:order val="10"/>
          <c:tx>
            <c:strRef>
              <c:f>REwIngavsLimTrade!$Q$170</c:f>
              <c:strCache>
                <c:ptCount val="1"/>
                <c:pt idx="0">
                  <c:v>Dist. 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REwIngavsLimTrade!$Q$171:$Q$197</c:f>
              <c:numCache>
                <c:formatCode>_(* #,##0.00_);_(* \(#,##0.00\);_(* "-"??_);_(@_)</c:formatCode>
                <c:ptCount val="27"/>
                <c:pt idx="0">
                  <c:v>3.0397199999999999E-2</c:v>
                </c:pt>
                <c:pt idx="1">
                  <c:v>9.5221200000000006E-2</c:v>
                </c:pt>
                <c:pt idx="2">
                  <c:v>1.11252E-2</c:v>
                </c:pt>
                <c:pt idx="3">
                  <c:v>0.26595360000000001</c:v>
                </c:pt>
                <c:pt idx="4">
                  <c:v>1.4804399999999999E-2</c:v>
                </c:pt>
                <c:pt idx="5">
                  <c:v>9.5483999999999986E-3</c:v>
                </c:pt>
                <c:pt idx="6">
                  <c:v>6.3071999999999998E-3</c:v>
                </c:pt>
                <c:pt idx="7">
                  <c:v>8.4971999999999999E-3</c:v>
                </c:pt>
                <c:pt idx="8">
                  <c:v>1.5855600000000001E-2</c:v>
                </c:pt>
                <c:pt idx="9">
                  <c:v>0.91419359999999994</c:v>
                </c:pt>
                <c:pt idx="10">
                  <c:v>7.6299600000000009E-2</c:v>
                </c:pt>
                <c:pt idx="11">
                  <c:v>3.2149200000000003E-2</c:v>
                </c:pt>
                <c:pt idx="12">
                  <c:v>9.3118800000000002E-2</c:v>
                </c:pt>
                <c:pt idx="14">
                  <c:v>2.4440400000000001E-2</c:v>
                </c:pt>
                <c:pt idx="15">
                  <c:v>0.15259919999999996</c:v>
                </c:pt>
                <c:pt idx="16">
                  <c:v>1.2001199999999998E-2</c:v>
                </c:pt>
                <c:pt idx="17">
                  <c:v>0.26586599999999999</c:v>
                </c:pt>
                <c:pt idx="18">
                  <c:v>1.4278800000000001E-2</c:v>
                </c:pt>
                <c:pt idx="19">
                  <c:v>9.4608000000000001E-3</c:v>
                </c:pt>
                <c:pt idx="20">
                  <c:v>6.0443999999999993E-3</c:v>
                </c:pt>
                <c:pt idx="21">
                  <c:v>8.4971999999999999E-3</c:v>
                </c:pt>
                <c:pt idx="22">
                  <c:v>1.4191200000000001E-2</c:v>
                </c:pt>
                <c:pt idx="23">
                  <c:v>0.91419359999999994</c:v>
                </c:pt>
                <c:pt idx="24">
                  <c:v>7.6299600000000009E-2</c:v>
                </c:pt>
                <c:pt idx="25">
                  <c:v>3.2149200000000003E-2</c:v>
                </c:pt>
                <c:pt idx="26">
                  <c:v>6.9904799999999989E-2</c:v>
                </c:pt>
              </c:numCache>
            </c:numRef>
          </c:val>
        </c:ser>
        <c:ser>
          <c:idx val="14"/>
          <c:order val="11"/>
          <c:tx>
            <c:strRef>
              <c:f>REwIngavsLimTrade!$R$170</c:f>
              <c:strCache>
                <c:ptCount val="1"/>
                <c:pt idx="0">
                  <c:v>Dist. Biomass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REwIngavsLimTrade!$R$171:$R$197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5"/>
          <c:order val="12"/>
          <c:tx>
            <c:strRef>
              <c:f>REwIngavsLimTrade!$S$170</c:f>
              <c:strCache>
                <c:ptCount val="1"/>
                <c:pt idx="0">
                  <c:v>Mini Hydro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REwIngavsLimTrade!$S$171:$S$197</c:f>
              <c:numCache>
                <c:formatCode>_(* #,##0.00_);_(* \(#,##0.00\);_(* "-"??_);_(@_)</c:formatCode>
                <c:ptCount val="27"/>
                <c:pt idx="0">
                  <c:v>0.21251760000000003</c:v>
                </c:pt>
                <c:pt idx="1">
                  <c:v>0.54644879999999996</c:v>
                </c:pt>
                <c:pt idx="2">
                  <c:v>5.10708E-2</c:v>
                </c:pt>
                <c:pt idx="3">
                  <c:v>4.3800000000000002E-3</c:v>
                </c:pt>
                <c:pt idx="4">
                  <c:v>0.44299319999999998</c:v>
                </c:pt>
                <c:pt idx="5">
                  <c:v>7.5335999999999997E-3</c:v>
                </c:pt>
                <c:pt idx="6">
                  <c:v>0.14550359999999998</c:v>
                </c:pt>
                <c:pt idx="7">
                  <c:v>0.29547479999999998</c:v>
                </c:pt>
                <c:pt idx="8">
                  <c:v>0.1636368</c:v>
                </c:pt>
                <c:pt idx="9">
                  <c:v>9.6437088000000006</c:v>
                </c:pt>
                <c:pt idx="10">
                  <c:v>0.4185528</c:v>
                </c:pt>
                <c:pt idx="11">
                  <c:v>0.31921439999999995</c:v>
                </c:pt>
                <c:pt idx="12">
                  <c:v>0.32228039999999997</c:v>
                </c:pt>
                <c:pt idx="14">
                  <c:v>0.2140068</c:v>
                </c:pt>
                <c:pt idx="15">
                  <c:v>0.54644879999999996</c:v>
                </c:pt>
                <c:pt idx="16">
                  <c:v>5.11584E-2</c:v>
                </c:pt>
                <c:pt idx="17">
                  <c:v>4.3800000000000002E-3</c:v>
                </c:pt>
                <c:pt idx="18">
                  <c:v>0.43887599999999999</c:v>
                </c:pt>
                <c:pt idx="19">
                  <c:v>7.0956000000000005E-3</c:v>
                </c:pt>
                <c:pt idx="20">
                  <c:v>0.14235</c:v>
                </c:pt>
                <c:pt idx="21">
                  <c:v>0.29547479999999998</c:v>
                </c:pt>
                <c:pt idx="22">
                  <c:v>0.16398719999999997</c:v>
                </c:pt>
                <c:pt idx="23">
                  <c:v>9.6437088000000006</c:v>
                </c:pt>
                <c:pt idx="24">
                  <c:v>0.4185528</c:v>
                </c:pt>
                <c:pt idx="25">
                  <c:v>0.31833840000000002</c:v>
                </c:pt>
                <c:pt idx="26">
                  <c:v>0.32228039999999997</c:v>
                </c:pt>
              </c:numCache>
            </c:numRef>
          </c:val>
        </c:ser>
        <c:ser>
          <c:idx val="16"/>
          <c:order val="13"/>
          <c:tx>
            <c:strRef>
              <c:f>REwIngavsLimTrade!$T$170</c:f>
              <c:strCache>
                <c:ptCount val="1"/>
                <c:pt idx="0">
                  <c:v>Dist.Solar PV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REwIngavsLimTrade!$T$171:$T$197</c:f>
              <c:numCache>
                <c:formatCode>_(* #,##0.00_);_(* \(#,##0.00\);_(* "-"??_);_(@_)</c:formatCode>
                <c:ptCount val="27"/>
                <c:pt idx="0">
                  <c:v>0.12684480000000001</c:v>
                </c:pt>
                <c:pt idx="1">
                  <c:v>0</c:v>
                </c:pt>
                <c:pt idx="2">
                  <c:v>4.9318799999999996E-2</c:v>
                </c:pt>
                <c:pt idx="3">
                  <c:v>1.8087647999999998</c:v>
                </c:pt>
                <c:pt idx="4">
                  <c:v>0</c:v>
                </c:pt>
                <c:pt idx="5">
                  <c:v>3.0134400000000002E-2</c:v>
                </c:pt>
                <c:pt idx="6">
                  <c:v>1.0161599999999998E-2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5.9743200000000003E-2</c:v>
                </c:pt>
                <c:pt idx="12">
                  <c:v>0</c:v>
                </c:pt>
                <c:pt idx="14">
                  <c:v>7.0080000000000001E-4</c:v>
                </c:pt>
                <c:pt idx="15">
                  <c:v>0</c:v>
                </c:pt>
                <c:pt idx="16">
                  <c:v>9.2855999999999998E-3</c:v>
                </c:pt>
                <c:pt idx="17">
                  <c:v>1.8165611999999995</c:v>
                </c:pt>
                <c:pt idx="18">
                  <c:v>0</c:v>
                </c:pt>
                <c:pt idx="19">
                  <c:v>2.9871600000000002E-2</c:v>
                </c:pt>
                <c:pt idx="20">
                  <c:v>1.0161599999999998E-2</c:v>
                </c:pt>
                <c:pt idx="21">
                  <c:v>5.7377999999999998E-2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5.3523600000000005E-2</c:v>
                </c:pt>
                <c:pt idx="26">
                  <c:v>1.187856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3576832"/>
        <c:axId val="163583872"/>
      </c:barChart>
      <c:catAx>
        <c:axId val="16357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3583872"/>
        <c:crosses val="autoZero"/>
        <c:auto val="1"/>
        <c:lblAlgn val="ctr"/>
        <c:lblOffset val="100"/>
        <c:noMultiLvlLbl val="0"/>
      </c:catAx>
      <c:valAx>
        <c:axId val="163583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Electricity</a:t>
                </a:r>
                <a:r>
                  <a:rPr lang="en-US" baseline="0"/>
                  <a:t> Generation (TWh)</a:t>
                </a:r>
                <a:endParaRPr lang="en-US"/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163576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Share of</a:t>
            </a:r>
            <a:r>
              <a:rPr lang="en-US" baseline="0"/>
              <a:t> Generation by Country in 2030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REwIngavsLimTrade!$C$170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REwIngavsLimTrade!$C$171:$C$197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0.82676879999999997</c:v>
                </c:pt>
                <c:pt idx="9">
                  <c:v>0</c:v>
                </c:pt>
                <c:pt idx="10">
                  <c:v>1.873764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0.20945159999999999</c:v>
                </c:pt>
                <c:pt idx="20">
                  <c:v>0</c:v>
                </c:pt>
                <c:pt idx="21">
                  <c:v>0</c:v>
                </c:pt>
                <c:pt idx="22">
                  <c:v>0.66400799999999993</c:v>
                </c:pt>
                <c:pt idx="23">
                  <c:v>0</c:v>
                </c:pt>
                <c:pt idx="24">
                  <c:v>1.873764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REwIngavsLimTrade!$D$170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REwIngavsLimTrade!$D$171:$D$197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3.9420000000000002E-3</c:v>
                </c:pt>
                <c:pt idx="9">
                  <c:v>0</c:v>
                </c:pt>
                <c:pt idx="10">
                  <c:v>3.5040000000000001E-4</c:v>
                </c:pt>
                <c:pt idx="11">
                  <c:v>7.0080000000000001E-4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4.2047999999999999E-3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REwIngavsLimTrade!$E$170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REwIngavsLimTrade!$E$171:$E$197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18.5351964</c:v>
                </c:pt>
                <c:pt idx="2">
                  <c:v>0.15706680000000001</c:v>
                </c:pt>
                <c:pt idx="3">
                  <c:v>6.8690663999999986</c:v>
                </c:pt>
                <c:pt idx="4">
                  <c:v>0</c:v>
                </c:pt>
                <c:pt idx="5">
                  <c:v>0.14427720000000002</c:v>
                </c:pt>
                <c:pt idx="6">
                  <c:v>0.15505200000000002</c:v>
                </c:pt>
                <c:pt idx="7">
                  <c:v>0</c:v>
                </c:pt>
                <c:pt idx="8">
                  <c:v>0</c:v>
                </c:pt>
                <c:pt idx="9">
                  <c:v>74.615927999999982</c:v>
                </c:pt>
                <c:pt idx="10">
                  <c:v>0</c:v>
                </c:pt>
                <c:pt idx="11">
                  <c:v>0.2451924</c:v>
                </c:pt>
                <c:pt idx="12">
                  <c:v>3.5040000000000001E-4</c:v>
                </c:pt>
                <c:pt idx="14">
                  <c:v>0</c:v>
                </c:pt>
                <c:pt idx="15">
                  <c:v>13.3518168</c:v>
                </c:pt>
                <c:pt idx="16">
                  <c:v>0.17108279999999998</c:v>
                </c:pt>
                <c:pt idx="17">
                  <c:v>8.8304304000000009</c:v>
                </c:pt>
                <c:pt idx="18">
                  <c:v>0.14795640000000002</c:v>
                </c:pt>
                <c:pt idx="19">
                  <c:v>0.14471519999999999</c:v>
                </c:pt>
                <c:pt idx="20">
                  <c:v>9.2768400000000001E-2</c:v>
                </c:pt>
                <c:pt idx="21">
                  <c:v>0</c:v>
                </c:pt>
                <c:pt idx="22">
                  <c:v>0</c:v>
                </c:pt>
                <c:pt idx="23">
                  <c:v>71.582602799999989</c:v>
                </c:pt>
                <c:pt idx="24">
                  <c:v>2.6279999999999999E-4</c:v>
                </c:pt>
                <c:pt idx="25">
                  <c:v>0.32350679999999998</c:v>
                </c:pt>
                <c:pt idx="26">
                  <c:v>0.32376960000000005</c:v>
                </c:pt>
              </c:numCache>
            </c:numRef>
          </c:val>
        </c:ser>
        <c:ser>
          <c:idx val="3"/>
          <c:order val="3"/>
          <c:tx>
            <c:strRef>
              <c:f>REwIngavsLimTrade!$F$170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REwIngavsLimTrade!$F$171:$F$197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4"/>
          <c:order val="4"/>
          <c:tx>
            <c:strRef>
              <c:f>REwIngavsLimTrade!$G$170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REwIngavsLimTrade!$G$171:$G$197</c:f>
              <c:numCache>
                <c:formatCode>_(* #,##0.00_);_(* \(#,##0.00\);_(* "-"??_);_(@_)</c:formatCode>
                <c:ptCount val="27"/>
                <c:pt idx="0">
                  <c:v>4.0471200000000006E-2</c:v>
                </c:pt>
                <c:pt idx="1">
                  <c:v>1.8515136000000001</c:v>
                </c:pt>
                <c:pt idx="2">
                  <c:v>5.7815999999999992E-2</c:v>
                </c:pt>
                <c:pt idx="3">
                  <c:v>3.9783540000000004</c:v>
                </c:pt>
                <c:pt idx="4">
                  <c:v>10.9696224</c:v>
                </c:pt>
                <c:pt idx="5">
                  <c:v>5.4311999999999997E-3</c:v>
                </c:pt>
                <c:pt idx="6">
                  <c:v>1.3318704000000003</c:v>
                </c:pt>
                <c:pt idx="7">
                  <c:v>1.8379356</c:v>
                </c:pt>
                <c:pt idx="8">
                  <c:v>8.5234800000000013E-2</c:v>
                </c:pt>
                <c:pt idx="9">
                  <c:v>45.404394000000003</c:v>
                </c:pt>
                <c:pt idx="10">
                  <c:v>0.38894400000000001</c:v>
                </c:pt>
                <c:pt idx="11">
                  <c:v>3.6258515999999998</c:v>
                </c:pt>
                <c:pt idx="12">
                  <c:v>0.32814960000000004</c:v>
                </c:pt>
                <c:pt idx="14">
                  <c:v>4.0471200000000006E-2</c:v>
                </c:pt>
                <c:pt idx="15">
                  <c:v>2.1496163999999998</c:v>
                </c:pt>
                <c:pt idx="16">
                  <c:v>4.6690800000000005E-2</c:v>
                </c:pt>
                <c:pt idx="17">
                  <c:v>4.1009063999999995</c:v>
                </c:pt>
                <c:pt idx="18">
                  <c:v>10.9696224</c:v>
                </c:pt>
                <c:pt idx="19">
                  <c:v>1.2263999999999999E-2</c:v>
                </c:pt>
                <c:pt idx="20">
                  <c:v>1.3318704000000003</c:v>
                </c:pt>
                <c:pt idx="21">
                  <c:v>1.8379356</c:v>
                </c:pt>
                <c:pt idx="22">
                  <c:v>8.5234800000000013E-2</c:v>
                </c:pt>
                <c:pt idx="23">
                  <c:v>45.404394000000003</c:v>
                </c:pt>
                <c:pt idx="24">
                  <c:v>0.47558040000000007</c:v>
                </c:pt>
                <c:pt idx="25">
                  <c:v>3.6258515999999998</c:v>
                </c:pt>
                <c:pt idx="26">
                  <c:v>0.70097520000000013</c:v>
                </c:pt>
              </c:numCache>
            </c:numRef>
          </c:val>
        </c:ser>
        <c:ser>
          <c:idx val="5"/>
          <c:order val="5"/>
          <c:tx>
            <c:strRef>
              <c:f>REwIngavsLimTrade!$H$170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REwIngavsLimTrade!$H$171:$H$197</c:f>
              <c:numCache>
                <c:formatCode>_(* #,##0.00_);_(* \(#,##0.00\);_(* "-"??_);_(@_)</c:formatCode>
                <c:ptCount val="27"/>
                <c:pt idx="0">
                  <c:v>0.77736240000000001</c:v>
                </c:pt>
                <c:pt idx="1">
                  <c:v>0</c:v>
                </c:pt>
                <c:pt idx="2">
                  <c:v>5.475E-2</c:v>
                </c:pt>
                <c:pt idx="3">
                  <c:v>4.3829783999999998</c:v>
                </c:pt>
                <c:pt idx="4">
                  <c:v>0.27611520000000001</c:v>
                </c:pt>
                <c:pt idx="5">
                  <c:v>0.1643376</c:v>
                </c:pt>
                <c:pt idx="6">
                  <c:v>0.28207199999999999</c:v>
                </c:pt>
                <c:pt idx="7">
                  <c:v>0.22486920000000002</c:v>
                </c:pt>
                <c:pt idx="8">
                  <c:v>9.2067599999999999E-2</c:v>
                </c:pt>
                <c:pt idx="9">
                  <c:v>0</c:v>
                </c:pt>
                <c:pt idx="10">
                  <c:v>1.3206575999999999</c:v>
                </c:pt>
                <c:pt idx="11">
                  <c:v>1.1091035999999999</c:v>
                </c:pt>
                <c:pt idx="12">
                  <c:v>3.0762492000000004</c:v>
                </c:pt>
                <c:pt idx="14">
                  <c:v>1.0072247999999999</c:v>
                </c:pt>
                <c:pt idx="15">
                  <c:v>5.6151600000000003E-2</c:v>
                </c:pt>
                <c:pt idx="16">
                  <c:v>5.475E-2</c:v>
                </c:pt>
                <c:pt idx="17">
                  <c:v>4.3829783999999998</c:v>
                </c:pt>
                <c:pt idx="18">
                  <c:v>0.38044679999999997</c:v>
                </c:pt>
                <c:pt idx="19">
                  <c:v>0.1643376</c:v>
                </c:pt>
                <c:pt idx="20">
                  <c:v>0.28207199999999999</c:v>
                </c:pt>
                <c:pt idx="21">
                  <c:v>0.50159760000000009</c:v>
                </c:pt>
                <c:pt idx="22">
                  <c:v>0.1906176</c:v>
                </c:pt>
                <c:pt idx="23">
                  <c:v>0</c:v>
                </c:pt>
                <c:pt idx="24">
                  <c:v>1.3206575999999999</c:v>
                </c:pt>
                <c:pt idx="25">
                  <c:v>1.1091035999999999</c:v>
                </c:pt>
                <c:pt idx="26">
                  <c:v>4.1945508</c:v>
                </c:pt>
              </c:numCache>
            </c:numRef>
          </c:val>
        </c:ser>
        <c:ser>
          <c:idx val="6"/>
          <c:order val="6"/>
          <c:tx>
            <c:strRef>
              <c:f>REwIngavsLimTrade!$I$170</c:f>
              <c:strCache>
                <c:ptCount val="1"/>
                <c:pt idx="0">
                  <c:v>Solar PV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REwIngavsLimTrade!$I$171:$I$197</c:f>
              <c:numCache>
                <c:formatCode>_(* #,##0.00_);_(* \(#,##0.00\);_(* "-"??_);_(@_)</c:formatCode>
                <c:ptCount val="27"/>
                <c:pt idx="0">
                  <c:v>0.2543028</c:v>
                </c:pt>
                <c:pt idx="1">
                  <c:v>1.5169691999999997</c:v>
                </c:pt>
                <c:pt idx="2">
                  <c:v>0.10109039999999998</c:v>
                </c:pt>
                <c:pt idx="3">
                  <c:v>2.9190948000000003</c:v>
                </c:pt>
                <c:pt idx="4">
                  <c:v>0.73356239999999995</c:v>
                </c:pt>
                <c:pt idx="5">
                  <c:v>0.12754560000000001</c:v>
                </c:pt>
                <c:pt idx="6">
                  <c:v>0.21654719999999997</c:v>
                </c:pt>
                <c:pt idx="7">
                  <c:v>0.47724479999999991</c:v>
                </c:pt>
                <c:pt idx="8">
                  <c:v>0.21497039999999998</c:v>
                </c:pt>
                <c:pt idx="9">
                  <c:v>0</c:v>
                </c:pt>
                <c:pt idx="10">
                  <c:v>0.7940064</c:v>
                </c:pt>
                <c:pt idx="11">
                  <c:v>0.57894840000000003</c:v>
                </c:pt>
                <c:pt idx="12">
                  <c:v>0.93539279999999991</c:v>
                </c:pt>
                <c:pt idx="14">
                  <c:v>0.28925519999999999</c:v>
                </c:pt>
                <c:pt idx="15">
                  <c:v>1.5107496</c:v>
                </c:pt>
                <c:pt idx="16">
                  <c:v>0.10695960000000002</c:v>
                </c:pt>
                <c:pt idx="17">
                  <c:v>2.8907124</c:v>
                </c:pt>
                <c:pt idx="18">
                  <c:v>0.65410919999999995</c:v>
                </c:pt>
                <c:pt idx="19">
                  <c:v>0.1276332</c:v>
                </c:pt>
                <c:pt idx="20">
                  <c:v>0.21470760000000003</c:v>
                </c:pt>
                <c:pt idx="21">
                  <c:v>0.47093759999999996</c:v>
                </c:pt>
                <c:pt idx="22">
                  <c:v>0.215058</c:v>
                </c:pt>
                <c:pt idx="23">
                  <c:v>0</c:v>
                </c:pt>
                <c:pt idx="24">
                  <c:v>0.7940064</c:v>
                </c:pt>
                <c:pt idx="25">
                  <c:v>0.57973680000000005</c:v>
                </c:pt>
                <c:pt idx="26">
                  <c:v>0.7641348</c:v>
                </c:pt>
              </c:numCache>
            </c:numRef>
          </c:val>
        </c:ser>
        <c:ser>
          <c:idx val="8"/>
          <c:order val="7"/>
          <c:tx>
            <c:strRef>
              <c:f>REwIngavsLimTrade!$J$170</c:f>
              <c:strCache>
                <c:ptCount val="1"/>
                <c:pt idx="0">
                  <c:v>Solar Thermal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REwIngavsLimTrade!$J$171:$J$197</c:f>
              <c:numCache>
                <c:formatCode>_(* #,##0.00_);_(* \(#,##0.00\);_(* "-"??_);_(@_)</c:formatCode>
                <c:ptCount val="27"/>
                <c:pt idx="0">
                  <c:v>1.14975</c:v>
                </c:pt>
                <c:pt idx="1">
                  <c:v>0</c:v>
                </c:pt>
                <c:pt idx="2">
                  <c:v>0.24019920000000003</c:v>
                </c:pt>
                <c:pt idx="3">
                  <c:v>0</c:v>
                </c:pt>
                <c:pt idx="4">
                  <c:v>0</c:v>
                </c:pt>
                <c:pt idx="5">
                  <c:v>0.13674359999999999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1.6213008</c:v>
                </c:pt>
                <c:pt idx="11">
                  <c:v>0</c:v>
                </c:pt>
                <c:pt idx="12">
                  <c:v>0</c:v>
                </c:pt>
                <c:pt idx="14">
                  <c:v>0.8697803999999999</c:v>
                </c:pt>
                <c:pt idx="15">
                  <c:v>0</c:v>
                </c:pt>
                <c:pt idx="16">
                  <c:v>0.44859959999999999</c:v>
                </c:pt>
                <c:pt idx="17">
                  <c:v>2.2939812000000002</c:v>
                </c:pt>
                <c:pt idx="18">
                  <c:v>0</c:v>
                </c:pt>
                <c:pt idx="19">
                  <c:v>0.34847280000000003</c:v>
                </c:pt>
                <c:pt idx="20">
                  <c:v>0</c:v>
                </c:pt>
                <c:pt idx="21">
                  <c:v>0.73268639999999996</c:v>
                </c:pt>
                <c:pt idx="22">
                  <c:v>2.8820399999999999E-2</c:v>
                </c:pt>
                <c:pt idx="23">
                  <c:v>0</c:v>
                </c:pt>
                <c:pt idx="24">
                  <c:v>0.21251760000000003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7"/>
          <c:order val="8"/>
          <c:tx>
            <c:strRef>
              <c:f>REwIngavsLimTrade!$K$170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REwIngavsLimTrade!$K$171:$K$197</c:f>
              <c:numCache>
                <c:formatCode>_(* #,##0.00_);_(* \(#,##0.00\);_(* "-"??_);_(@_)</c:formatCode>
                <c:ptCount val="27"/>
                <c:pt idx="0">
                  <c:v>7.5336E-2</c:v>
                </c:pt>
                <c:pt idx="1">
                  <c:v>0</c:v>
                </c:pt>
                <c:pt idx="2">
                  <c:v>1.6118400000000001E-2</c:v>
                </c:pt>
                <c:pt idx="3">
                  <c:v>0.35232720000000001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0.50869319999999996</c:v>
                </c:pt>
                <c:pt idx="9">
                  <c:v>0.95317560000000001</c:v>
                </c:pt>
                <c:pt idx="10">
                  <c:v>1.5880128</c:v>
                </c:pt>
                <c:pt idx="11">
                  <c:v>0</c:v>
                </c:pt>
                <c:pt idx="12">
                  <c:v>5.2560000000000003E-2</c:v>
                </c:pt>
                <c:pt idx="14">
                  <c:v>7.5336E-2</c:v>
                </c:pt>
                <c:pt idx="15">
                  <c:v>0</c:v>
                </c:pt>
                <c:pt idx="16">
                  <c:v>1.6118400000000001E-2</c:v>
                </c:pt>
                <c:pt idx="17">
                  <c:v>0.35232720000000001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0.50904359999999993</c:v>
                </c:pt>
                <c:pt idx="23">
                  <c:v>0.95317560000000001</c:v>
                </c:pt>
                <c:pt idx="24">
                  <c:v>1.5880128</c:v>
                </c:pt>
                <c:pt idx="25">
                  <c:v>0</c:v>
                </c:pt>
                <c:pt idx="26">
                  <c:v>5.2560000000000003E-2</c:v>
                </c:pt>
              </c:numCache>
            </c:numRef>
          </c:val>
        </c:ser>
        <c:ser>
          <c:idx val="9"/>
          <c:order val="9"/>
          <c:tx>
            <c:strRef>
              <c:f>REwIngavsLimTrade!$O$170</c:f>
              <c:strCache>
                <c:ptCount val="1"/>
                <c:pt idx="0">
                  <c:v>Net Imports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REwIngavsLimTrade!$O$171:$O$197</c:f>
              <c:numCache>
                <c:formatCode>_(* #,##0.00_);_(* \(#,##0.00\);_(* "-"??_);_(@_)</c:formatCode>
                <c:ptCount val="27"/>
                <c:pt idx="0">
                  <c:v>0.59830799999999995</c:v>
                </c:pt>
                <c:pt idx="1">
                  <c:v>-5.9355131999999999</c:v>
                </c:pt>
                <c:pt idx="2">
                  <c:v>0.45446879999999995</c:v>
                </c:pt>
                <c:pt idx="3">
                  <c:v>11.995243200000001</c:v>
                </c:pt>
                <c:pt idx="4">
                  <c:v>-4.2571848000000001</c:v>
                </c:pt>
                <c:pt idx="5">
                  <c:v>0.76378440000000003</c:v>
                </c:pt>
                <c:pt idx="6">
                  <c:v>0.2939855999999999</c:v>
                </c:pt>
                <c:pt idx="7">
                  <c:v>2.252634</c:v>
                </c:pt>
                <c:pt idx="8">
                  <c:v>0.53085599999999999</c:v>
                </c:pt>
                <c:pt idx="9">
                  <c:v>17.480142000000001</c:v>
                </c:pt>
                <c:pt idx="10">
                  <c:v>0.77096759999999998</c:v>
                </c:pt>
                <c:pt idx="11">
                  <c:v>0.53453519999999999</c:v>
                </c:pt>
                <c:pt idx="12">
                  <c:v>4.9925867999999989</c:v>
                </c:pt>
                <c:pt idx="14">
                  <c:v>0.76255799999999996</c:v>
                </c:pt>
                <c:pt idx="15">
                  <c:v>-1.1658683999999999</c:v>
                </c:pt>
                <c:pt idx="16">
                  <c:v>0.28207199999999999</c:v>
                </c:pt>
                <c:pt idx="17">
                  <c:v>7.6353912000000008</c:v>
                </c:pt>
                <c:pt idx="18">
                  <c:v>-4.4239752000000001</c:v>
                </c:pt>
                <c:pt idx="19">
                  <c:v>0.33638400000000002</c:v>
                </c:pt>
                <c:pt idx="20">
                  <c:v>0.36231360000000007</c:v>
                </c:pt>
                <c:pt idx="21">
                  <c:v>1.1839139999999999</c:v>
                </c:pt>
                <c:pt idx="22">
                  <c:v>0.56703479999999995</c:v>
                </c:pt>
                <c:pt idx="23">
                  <c:v>20.513554799999998</c:v>
                </c:pt>
                <c:pt idx="24">
                  <c:v>2.0932895999999994</c:v>
                </c:pt>
                <c:pt idx="25">
                  <c:v>0.46436759999999994</c:v>
                </c:pt>
                <c:pt idx="26">
                  <c:v>2.0168147999999984</c:v>
                </c:pt>
              </c:numCache>
            </c:numRef>
          </c:val>
        </c:ser>
        <c:ser>
          <c:idx val="13"/>
          <c:order val="10"/>
          <c:tx>
            <c:strRef>
              <c:f>REwIngavsLimTrade!$Q$170</c:f>
              <c:strCache>
                <c:ptCount val="1"/>
                <c:pt idx="0">
                  <c:v>Dist. 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REwIngavsLimTrade!$Q$171:$Q$197</c:f>
              <c:numCache>
                <c:formatCode>_(* #,##0.00_);_(* \(#,##0.00\);_(* "-"??_);_(@_)</c:formatCode>
                <c:ptCount val="27"/>
                <c:pt idx="0">
                  <c:v>3.0397199999999999E-2</c:v>
                </c:pt>
                <c:pt idx="1">
                  <c:v>9.5221200000000006E-2</c:v>
                </c:pt>
                <c:pt idx="2">
                  <c:v>1.11252E-2</c:v>
                </c:pt>
                <c:pt idx="3">
                  <c:v>0.26595360000000001</c:v>
                </c:pt>
                <c:pt idx="4">
                  <c:v>1.4804399999999999E-2</c:v>
                </c:pt>
                <c:pt idx="5">
                  <c:v>9.5483999999999986E-3</c:v>
                </c:pt>
                <c:pt idx="6">
                  <c:v>6.3071999999999998E-3</c:v>
                </c:pt>
                <c:pt idx="7">
                  <c:v>8.4971999999999999E-3</c:v>
                </c:pt>
                <c:pt idx="8">
                  <c:v>1.5855600000000001E-2</c:v>
                </c:pt>
                <c:pt idx="9">
                  <c:v>0.91419359999999994</c:v>
                </c:pt>
                <c:pt idx="10">
                  <c:v>7.6299600000000009E-2</c:v>
                </c:pt>
                <c:pt idx="11">
                  <c:v>3.2149200000000003E-2</c:v>
                </c:pt>
                <c:pt idx="12">
                  <c:v>9.3118800000000002E-2</c:v>
                </c:pt>
                <c:pt idx="14">
                  <c:v>2.4440400000000001E-2</c:v>
                </c:pt>
                <c:pt idx="15">
                  <c:v>0.15259919999999996</c:v>
                </c:pt>
                <c:pt idx="16">
                  <c:v>1.2001199999999998E-2</c:v>
                </c:pt>
                <c:pt idx="17">
                  <c:v>0.26586599999999999</c:v>
                </c:pt>
                <c:pt idx="18">
                  <c:v>1.4278800000000001E-2</c:v>
                </c:pt>
                <c:pt idx="19">
                  <c:v>9.4608000000000001E-3</c:v>
                </c:pt>
                <c:pt idx="20">
                  <c:v>6.0443999999999993E-3</c:v>
                </c:pt>
                <c:pt idx="21">
                  <c:v>8.4971999999999999E-3</c:v>
                </c:pt>
                <c:pt idx="22">
                  <c:v>1.4191200000000001E-2</c:v>
                </c:pt>
                <c:pt idx="23">
                  <c:v>0.91419359999999994</c:v>
                </c:pt>
                <c:pt idx="24">
                  <c:v>7.6299600000000009E-2</c:v>
                </c:pt>
                <c:pt idx="25">
                  <c:v>3.2149200000000003E-2</c:v>
                </c:pt>
                <c:pt idx="26">
                  <c:v>6.9904799999999989E-2</c:v>
                </c:pt>
              </c:numCache>
            </c:numRef>
          </c:val>
        </c:ser>
        <c:ser>
          <c:idx val="14"/>
          <c:order val="11"/>
          <c:tx>
            <c:strRef>
              <c:f>REwIngavsLimTrade!$R$170</c:f>
              <c:strCache>
                <c:ptCount val="1"/>
                <c:pt idx="0">
                  <c:v>Dist. Biomass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REwIngavsLimTrade!$R$171:$R$197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5"/>
          <c:order val="12"/>
          <c:tx>
            <c:strRef>
              <c:f>REwIngavsLimTrade!$S$170</c:f>
              <c:strCache>
                <c:ptCount val="1"/>
                <c:pt idx="0">
                  <c:v>Mini Hydro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REwIngavsLimTrade!$S$171:$S$197</c:f>
              <c:numCache>
                <c:formatCode>_(* #,##0.00_);_(* \(#,##0.00\);_(* "-"??_);_(@_)</c:formatCode>
                <c:ptCount val="27"/>
                <c:pt idx="0">
                  <c:v>0.21251760000000003</c:v>
                </c:pt>
                <c:pt idx="1">
                  <c:v>0.54644879999999996</c:v>
                </c:pt>
                <c:pt idx="2">
                  <c:v>5.10708E-2</c:v>
                </c:pt>
                <c:pt idx="3">
                  <c:v>4.3800000000000002E-3</c:v>
                </c:pt>
                <c:pt idx="4">
                  <c:v>0.44299319999999998</c:v>
                </c:pt>
                <c:pt idx="5">
                  <c:v>7.5335999999999997E-3</c:v>
                </c:pt>
                <c:pt idx="6">
                  <c:v>0.14550359999999998</c:v>
                </c:pt>
                <c:pt idx="7">
                  <c:v>0.29547479999999998</c:v>
                </c:pt>
                <c:pt idx="8">
                  <c:v>0.1636368</c:v>
                </c:pt>
                <c:pt idx="9">
                  <c:v>9.6437088000000006</c:v>
                </c:pt>
                <c:pt idx="10">
                  <c:v>0.4185528</c:v>
                </c:pt>
                <c:pt idx="11">
                  <c:v>0.31921439999999995</c:v>
                </c:pt>
                <c:pt idx="12">
                  <c:v>0.32228039999999997</c:v>
                </c:pt>
                <c:pt idx="14">
                  <c:v>0.2140068</c:v>
                </c:pt>
                <c:pt idx="15">
                  <c:v>0.54644879999999996</c:v>
                </c:pt>
                <c:pt idx="16">
                  <c:v>5.11584E-2</c:v>
                </c:pt>
                <c:pt idx="17">
                  <c:v>4.3800000000000002E-3</c:v>
                </c:pt>
                <c:pt idx="18">
                  <c:v>0.43887599999999999</c:v>
                </c:pt>
                <c:pt idx="19">
                  <c:v>7.0956000000000005E-3</c:v>
                </c:pt>
                <c:pt idx="20">
                  <c:v>0.14235</c:v>
                </c:pt>
                <c:pt idx="21">
                  <c:v>0.29547479999999998</c:v>
                </c:pt>
                <c:pt idx="22">
                  <c:v>0.16398719999999997</c:v>
                </c:pt>
                <c:pt idx="23">
                  <c:v>9.6437088000000006</c:v>
                </c:pt>
                <c:pt idx="24">
                  <c:v>0.4185528</c:v>
                </c:pt>
                <c:pt idx="25">
                  <c:v>0.31833840000000002</c:v>
                </c:pt>
                <c:pt idx="26">
                  <c:v>0.32228039999999997</c:v>
                </c:pt>
              </c:numCache>
            </c:numRef>
          </c:val>
        </c:ser>
        <c:ser>
          <c:idx val="16"/>
          <c:order val="13"/>
          <c:tx>
            <c:strRef>
              <c:f>REwIngavsLimTrade!$T$170</c:f>
              <c:strCache>
                <c:ptCount val="1"/>
                <c:pt idx="0">
                  <c:v>Dist.Solar PV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multiLvlStrRef>
              <c:f>REwIngavsLimTrade!$A$171:$B$197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Renewable</c:v>
                  </c:pt>
                  <c:pt idx="14">
                    <c:v>RE limited trade</c:v>
                  </c:pt>
                </c:lvl>
              </c:multiLvlStrCache>
            </c:multiLvlStrRef>
          </c:cat>
          <c:val>
            <c:numRef>
              <c:f>REwIngavsLimTrade!$T$171:$T$197</c:f>
              <c:numCache>
                <c:formatCode>_(* #,##0.00_);_(* \(#,##0.00\);_(* "-"??_);_(@_)</c:formatCode>
                <c:ptCount val="27"/>
                <c:pt idx="0">
                  <c:v>0.12684480000000001</c:v>
                </c:pt>
                <c:pt idx="1">
                  <c:v>0</c:v>
                </c:pt>
                <c:pt idx="2">
                  <c:v>4.9318799999999996E-2</c:v>
                </c:pt>
                <c:pt idx="3">
                  <c:v>1.8087647999999998</c:v>
                </c:pt>
                <c:pt idx="4">
                  <c:v>0</c:v>
                </c:pt>
                <c:pt idx="5">
                  <c:v>3.0134400000000002E-2</c:v>
                </c:pt>
                <c:pt idx="6">
                  <c:v>1.0161599999999998E-2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5.9743200000000003E-2</c:v>
                </c:pt>
                <c:pt idx="12">
                  <c:v>0</c:v>
                </c:pt>
                <c:pt idx="14">
                  <c:v>7.0080000000000001E-4</c:v>
                </c:pt>
                <c:pt idx="15">
                  <c:v>0</c:v>
                </c:pt>
                <c:pt idx="16">
                  <c:v>9.2855999999999998E-3</c:v>
                </c:pt>
                <c:pt idx="17">
                  <c:v>1.8165611999999995</c:v>
                </c:pt>
                <c:pt idx="18">
                  <c:v>0</c:v>
                </c:pt>
                <c:pt idx="19">
                  <c:v>2.9871600000000002E-2</c:v>
                </c:pt>
                <c:pt idx="20">
                  <c:v>1.0161599999999998E-2</c:v>
                </c:pt>
                <c:pt idx="21">
                  <c:v>5.7377999999999998E-2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5.3523600000000005E-2</c:v>
                </c:pt>
                <c:pt idx="26">
                  <c:v>1.187856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3635200"/>
        <c:axId val="164194944"/>
      </c:barChart>
      <c:catAx>
        <c:axId val="16363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194944"/>
        <c:crosses val="autoZero"/>
        <c:auto val="1"/>
        <c:lblAlgn val="ctr"/>
        <c:lblOffset val="100"/>
        <c:noMultiLvlLbl val="0"/>
      </c:catAx>
      <c:valAx>
        <c:axId val="164194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Electricity Generation share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63635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Share of</a:t>
            </a:r>
            <a:r>
              <a:rPr lang="en-US" baseline="0"/>
              <a:t> Generation by Country in 2030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REwIngavsLimTrade!$C$170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REwIngavsLimTrade!$B$185:$B$197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REwIngavsLimTrade!$C$185:$C$197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0.20945159999999999</c:v>
                </c:pt>
                <c:pt idx="6">
                  <c:v>0</c:v>
                </c:pt>
                <c:pt idx="7">
                  <c:v>0</c:v>
                </c:pt>
                <c:pt idx="8">
                  <c:v>0.66400799999999993</c:v>
                </c:pt>
                <c:pt idx="9">
                  <c:v>0</c:v>
                </c:pt>
                <c:pt idx="10">
                  <c:v>1.873764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REwIngavsLimTrade!$D$170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strRef>
              <c:f>REwIngavsLimTrade!$B$185:$B$197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REwIngavsLimTrade!$D$185:$D$197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4.2047999999999999E-3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REwIngavsLimTrade!$E$170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REwIngavsLimTrade!$B$185:$B$197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REwIngavsLimTrade!$E$185:$E$197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13.3518168</c:v>
                </c:pt>
                <c:pt idx="2">
                  <c:v>0.17108279999999998</c:v>
                </c:pt>
                <c:pt idx="3">
                  <c:v>8.8304304000000009</c:v>
                </c:pt>
                <c:pt idx="4">
                  <c:v>0.14795640000000002</c:v>
                </c:pt>
                <c:pt idx="5">
                  <c:v>0.14471519999999999</c:v>
                </c:pt>
                <c:pt idx="6">
                  <c:v>9.2768400000000001E-2</c:v>
                </c:pt>
                <c:pt idx="7">
                  <c:v>0</c:v>
                </c:pt>
                <c:pt idx="8">
                  <c:v>0</c:v>
                </c:pt>
                <c:pt idx="9">
                  <c:v>71.582602799999989</c:v>
                </c:pt>
                <c:pt idx="10">
                  <c:v>2.6279999999999999E-4</c:v>
                </c:pt>
                <c:pt idx="11">
                  <c:v>0.32350679999999998</c:v>
                </c:pt>
                <c:pt idx="12">
                  <c:v>0.32376960000000005</c:v>
                </c:pt>
              </c:numCache>
            </c:numRef>
          </c:val>
        </c:ser>
        <c:ser>
          <c:idx val="3"/>
          <c:order val="3"/>
          <c:tx>
            <c:strRef>
              <c:f>REwIngavsLimTrade!$F$170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REwIngavsLimTrade!$B$185:$B$197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REwIngavsLimTrade!$F$185:$F$197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REwIngavsLimTrade!$G$170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strRef>
              <c:f>REwIngavsLimTrade!$B$185:$B$197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REwIngavsLimTrade!$G$185:$G$197</c:f>
              <c:numCache>
                <c:formatCode>_(* #,##0.00_);_(* \(#,##0.00\);_(* "-"??_);_(@_)</c:formatCode>
                <c:ptCount val="13"/>
                <c:pt idx="0">
                  <c:v>4.0471200000000006E-2</c:v>
                </c:pt>
                <c:pt idx="1">
                  <c:v>2.1496163999999998</c:v>
                </c:pt>
                <c:pt idx="2">
                  <c:v>4.6690800000000005E-2</c:v>
                </c:pt>
                <c:pt idx="3">
                  <c:v>4.1009063999999995</c:v>
                </c:pt>
                <c:pt idx="4">
                  <c:v>10.9696224</c:v>
                </c:pt>
                <c:pt idx="5">
                  <c:v>1.2263999999999999E-2</c:v>
                </c:pt>
                <c:pt idx="6">
                  <c:v>1.3318704000000003</c:v>
                </c:pt>
                <c:pt idx="7">
                  <c:v>1.8379356</c:v>
                </c:pt>
                <c:pt idx="8">
                  <c:v>8.5234800000000013E-2</c:v>
                </c:pt>
                <c:pt idx="9">
                  <c:v>45.404394000000003</c:v>
                </c:pt>
                <c:pt idx="10">
                  <c:v>0.47558040000000007</c:v>
                </c:pt>
                <c:pt idx="11">
                  <c:v>3.6258515999999998</c:v>
                </c:pt>
                <c:pt idx="12">
                  <c:v>0.70097520000000013</c:v>
                </c:pt>
              </c:numCache>
            </c:numRef>
          </c:val>
        </c:ser>
        <c:ser>
          <c:idx val="5"/>
          <c:order val="5"/>
          <c:tx>
            <c:strRef>
              <c:f>REwIngavsLimTrade!$H$170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REwIngavsLimTrade!$B$185:$B$197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REwIngavsLimTrade!$H$185:$H$197</c:f>
              <c:numCache>
                <c:formatCode>_(* #,##0.00_);_(* \(#,##0.00\);_(* "-"??_);_(@_)</c:formatCode>
                <c:ptCount val="13"/>
                <c:pt idx="0">
                  <c:v>1.0072247999999999</c:v>
                </c:pt>
                <c:pt idx="1">
                  <c:v>5.6151600000000003E-2</c:v>
                </c:pt>
                <c:pt idx="2">
                  <c:v>5.475E-2</c:v>
                </c:pt>
                <c:pt idx="3">
                  <c:v>4.3829783999999998</c:v>
                </c:pt>
                <c:pt idx="4">
                  <c:v>0.38044679999999997</c:v>
                </c:pt>
                <c:pt idx="5">
                  <c:v>0.1643376</c:v>
                </c:pt>
                <c:pt idx="6">
                  <c:v>0.28207199999999999</c:v>
                </c:pt>
                <c:pt idx="7">
                  <c:v>0.50159760000000009</c:v>
                </c:pt>
                <c:pt idx="8">
                  <c:v>0.1906176</c:v>
                </c:pt>
                <c:pt idx="9">
                  <c:v>0</c:v>
                </c:pt>
                <c:pt idx="10">
                  <c:v>1.3206575999999999</c:v>
                </c:pt>
                <c:pt idx="11">
                  <c:v>1.1091035999999999</c:v>
                </c:pt>
                <c:pt idx="12">
                  <c:v>4.1945508</c:v>
                </c:pt>
              </c:numCache>
            </c:numRef>
          </c:val>
        </c:ser>
        <c:ser>
          <c:idx val="6"/>
          <c:order val="6"/>
          <c:tx>
            <c:strRef>
              <c:f>REwIngavsLimTrade!$I$170</c:f>
              <c:strCache>
                <c:ptCount val="1"/>
                <c:pt idx="0">
                  <c:v>Solar PV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f>REwIngavsLimTrade!$B$185:$B$197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REwIngavsLimTrade!$I$185:$I$197</c:f>
              <c:numCache>
                <c:formatCode>_(* #,##0.00_);_(* \(#,##0.00\);_(* "-"??_);_(@_)</c:formatCode>
                <c:ptCount val="13"/>
                <c:pt idx="0">
                  <c:v>0.28925519999999999</c:v>
                </c:pt>
                <c:pt idx="1">
                  <c:v>1.5107496</c:v>
                </c:pt>
                <c:pt idx="2">
                  <c:v>0.10695960000000002</c:v>
                </c:pt>
                <c:pt idx="3">
                  <c:v>2.8907124</c:v>
                </c:pt>
                <c:pt idx="4">
                  <c:v>0.65410919999999995</c:v>
                </c:pt>
                <c:pt idx="5">
                  <c:v>0.1276332</c:v>
                </c:pt>
                <c:pt idx="6">
                  <c:v>0.21470760000000003</c:v>
                </c:pt>
                <c:pt idx="7">
                  <c:v>0.47093759999999996</c:v>
                </c:pt>
                <c:pt idx="8">
                  <c:v>0.215058</c:v>
                </c:pt>
                <c:pt idx="9">
                  <c:v>0</c:v>
                </c:pt>
                <c:pt idx="10">
                  <c:v>0.7940064</c:v>
                </c:pt>
                <c:pt idx="11">
                  <c:v>0.57973680000000005</c:v>
                </c:pt>
                <c:pt idx="12">
                  <c:v>0.7641348</c:v>
                </c:pt>
              </c:numCache>
            </c:numRef>
          </c:val>
        </c:ser>
        <c:ser>
          <c:idx val="8"/>
          <c:order val="7"/>
          <c:tx>
            <c:strRef>
              <c:f>REwIngavsLimTrade!$J$170</c:f>
              <c:strCache>
                <c:ptCount val="1"/>
                <c:pt idx="0">
                  <c:v>Solar Thermal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REwIngavsLimTrade!$B$185:$B$197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REwIngavsLimTrade!$J$185:$J$197</c:f>
              <c:numCache>
                <c:formatCode>_(* #,##0.00_);_(* \(#,##0.00\);_(* "-"??_);_(@_)</c:formatCode>
                <c:ptCount val="13"/>
                <c:pt idx="0">
                  <c:v>0.8697803999999999</c:v>
                </c:pt>
                <c:pt idx="1">
                  <c:v>0</c:v>
                </c:pt>
                <c:pt idx="2">
                  <c:v>0.44859959999999999</c:v>
                </c:pt>
                <c:pt idx="3">
                  <c:v>2.2939812000000002</c:v>
                </c:pt>
                <c:pt idx="4">
                  <c:v>0</c:v>
                </c:pt>
                <c:pt idx="5">
                  <c:v>0.34847280000000003</c:v>
                </c:pt>
                <c:pt idx="6">
                  <c:v>0</c:v>
                </c:pt>
                <c:pt idx="7">
                  <c:v>0.73268639999999996</c:v>
                </c:pt>
                <c:pt idx="8">
                  <c:v>2.8820399999999999E-2</c:v>
                </c:pt>
                <c:pt idx="9">
                  <c:v>0</c:v>
                </c:pt>
                <c:pt idx="10">
                  <c:v>0.21251760000000003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8"/>
          <c:tx>
            <c:strRef>
              <c:f>REwIngavsLimTrade!$K$170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REwIngavsLimTrade!$B$185:$B$197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REwIngavsLimTrade!$K$185:$K$197</c:f>
              <c:numCache>
                <c:formatCode>_(* #,##0.00_);_(* \(#,##0.00\);_(* "-"??_);_(@_)</c:formatCode>
                <c:ptCount val="13"/>
                <c:pt idx="0">
                  <c:v>7.5336E-2</c:v>
                </c:pt>
                <c:pt idx="1">
                  <c:v>0</c:v>
                </c:pt>
                <c:pt idx="2">
                  <c:v>1.6118400000000001E-2</c:v>
                </c:pt>
                <c:pt idx="3">
                  <c:v>0.35232720000000001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0.50904359999999993</c:v>
                </c:pt>
                <c:pt idx="9">
                  <c:v>0.95317560000000001</c:v>
                </c:pt>
                <c:pt idx="10">
                  <c:v>1.5880128</c:v>
                </c:pt>
                <c:pt idx="11">
                  <c:v>0</c:v>
                </c:pt>
                <c:pt idx="12">
                  <c:v>5.2560000000000003E-2</c:v>
                </c:pt>
              </c:numCache>
            </c:numRef>
          </c:val>
        </c:ser>
        <c:ser>
          <c:idx val="9"/>
          <c:order val="9"/>
          <c:tx>
            <c:strRef>
              <c:f>REwIngavsLimTrade!$O$170</c:f>
              <c:strCache>
                <c:ptCount val="1"/>
                <c:pt idx="0">
                  <c:v>Net Imports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REwIngavsLimTrade!$B$185:$B$197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REwIngavsLimTrade!$O$185:$O$197</c:f>
              <c:numCache>
                <c:formatCode>_(* #,##0.00_);_(* \(#,##0.00\);_(* "-"??_);_(@_)</c:formatCode>
                <c:ptCount val="13"/>
                <c:pt idx="0">
                  <c:v>0.76255799999999996</c:v>
                </c:pt>
                <c:pt idx="1">
                  <c:v>-1.1658683999999999</c:v>
                </c:pt>
                <c:pt idx="2">
                  <c:v>0.28207199999999999</c:v>
                </c:pt>
                <c:pt idx="3">
                  <c:v>7.6353912000000008</c:v>
                </c:pt>
                <c:pt idx="4">
                  <c:v>-4.4239752000000001</c:v>
                </c:pt>
                <c:pt idx="5">
                  <c:v>0.33638400000000002</c:v>
                </c:pt>
                <c:pt idx="6">
                  <c:v>0.36231360000000007</c:v>
                </c:pt>
                <c:pt idx="7">
                  <c:v>1.1839139999999999</c:v>
                </c:pt>
                <c:pt idx="8">
                  <c:v>0.56703479999999995</c:v>
                </c:pt>
                <c:pt idx="9">
                  <c:v>20.513554799999998</c:v>
                </c:pt>
                <c:pt idx="10">
                  <c:v>2.0932895999999994</c:v>
                </c:pt>
                <c:pt idx="11">
                  <c:v>0.46436759999999994</c:v>
                </c:pt>
                <c:pt idx="12">
                  <c:v>2.0168147999999984</c:v>
                </c:pt>
              </c:numCache>
            </c:numRef>
          </c:val>
        </c:ser>
        <c:ser>
          <c:idx val="13"/>
          <c:order val="10"/>
          <c:tx>
            <c:strRef>
              <c:f>REwIngavsLimTrade!$Q$170</c:f>
              <c:strCache>
                <c:ptCount val="1"/>
                <c:pt idx="0">
                  <c:v>Dist. 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strRef>
              <c:f>REwIngavsLimTrade!$B$185:$B$197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REwIngavsLimTrade!$Q$185:$Q$197</c:f>
              <c:numCache>
                <c:formatCode>_(* #,##0.00_);_(* \(#,##0.00\);_(* "-"??_);_(@_)</c:formatCode>
                <c:ptCount val="13"/>
                <c:pt idx="0">
                  <c:v>2.4440400000000001E-2</c:v>
                </c:pt>
                <c:pt idx="1">
                  <c:v>0.15259919999999996</c:v>
                </c:pt>
                <c:pt idx="2">
                  <c:v>1.2001199999999998E-2</c:v>
                </c:pt>
                <c:pt idx="3">
                  <c:v>0.26586599999999999</c:v>
                </c:pt>
                <c:pt idx="4">
                  <c:v>1.4278800000000001E-2</c:v>
                </c:pt>
                <c:pt idx="5">
                  <c:v>9.4608000000000001E-3</c:v>
                </c:pt>
                <c:pt idx="6">
                  <c:v>6.0443999999999993E-3</c:v>
                </c:pt>
                <c:pt idx="7">
                  <c:v>8.4971999999999999E-3</c:v>
                </c:pt>
                <c:pt idx="8">
                  <c:v>1.4191200000000001E-2</c:v>
                </c:pt>
                <c:pt idx="9">
                  <c:v>0.91419359999999994</c:v>
                </c:pt>
                <c:pt idx="10">
                  <c:v>7.6299600000000009E-2</c:v>
                </c:pt>
                <c:pt idx="11">
                  <c:v>3.2149200000000003E-2</c:v>
                </c:pt>
                <c:pt idx="12">
                  <c:v>6.9904799999999989E-2</c:v>
                </c:pt>
              </c:numCache>
            </c:numRef>
          </c:val>
        </c:ser>
        <c:ser>
          <c:idx val="14"/>
          <c:order val="11"/>
          <c:tx>
            <c:strRef>
              <c:f>REwIngavsLimTrade!$R$170</c:f>
              <c:strCache>
                <c:ptCount val="1"/>
                <c:pt idx="0">
                  <c:v>Dist. Biomass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REwIngavsLimTrade!$B$185:$B$197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REwIngavsLimTrade!$R$185:$R$197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5"/>
          <c:order val="12"/>
          <c:tx>
            <c:strRef>
              <c:f>REwIngavsLimTrade!$S$170</c:f>
              <c:strCache>
                <c:ptCount val="1"/>
                <c:pt idx="0">
                  <c:v>Mini Hydro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REwIngavsLimTrade!$B$185:$B$197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REwIngavsLimTrade!$S$185:$S$197</c:f>
              <c:numCache>
                <c:formatCode>_(* #,##0.00_);_(* \(#,##0.00\);_(* "-"??_);_(@_)</c:formatCode>
                <c:ptCount val="13"/>
                <c:pt idx="0">
                  <c:v>0.2140068</c:v>
                </c:pt>
                <c:pt idx="1">
                  <c:v>0.54644879999999996</c:v>
                </c:pt>
                <c:pt idx="2">
                  <c:v>5.11584E-2</c:v>
                </c:pt>
                <c:pt idx="3">
                  <c:v>4.3800000000000002E-3</c:v>
                </c:pt>
                <c:pt idx="4">
                  <c:v>0.43887599999999999</c:v>
                </c:pt>
                <c:pt idx="5">
                  <c:v>7.0956000000000005E-3</c:v>
                </c:pt>
                <c:pt idx="6">
                  <c:v>0.14235</c:v>
                </c:pt>
                <c:pt idx="7">
                  <c:v>0.29547479999999998</c:v>
                </c:pt>
                <c:pt idx="8">
                  <c:v>0.16398719999999997</c:v>
                </c:pt>
                <c:pt idx="9">
                  <c:v>9.6437088000000006</c:v>
                </c:pt>
                <c:pt idx="10">
                  <c:v>0.4185528</c:v>
                </c:pt>
                <c:pt idx="11">
                  <c:v>0.31833840000000002</c:v>
                </c:pt>
                <c:pt idx="12">
                  <c:v>0.32228039999999997</c:v>
                </c:pt>
              </c:numCache>
            </c:numRef>
          </c:val>
        </c:ser>
        <c:ser>
          <c:idx val="16"/>
          <c:order val="13"/>
          <c:tx>
            <c:strRef>
              <c:f>REwIngavsLimTrade!$T$170</c:f>
              <c:strCache>
                <c:ptCount val="1"/>
                <c:pt idx="0">
                  <c:v>Dist.Solar PV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REwIngavsLimTrade!$B$185:$B$197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REwIngavsLimTrade!$T$185:$T$197</c:f>
              <c:numCache>
                <c:formatCode>_(* #,##0.00_);_(* \(#,##0.00\);_(* "-"??_);_(@_)</c:formatCode>
                <c:ptCount val="13"/>
                <c:pt idx="0">
                  <c:v>7.0080000000000001E-4</c:v>
                </c:pt>
                <c:pt idx="1">
                  <c:v>0</c:v>
                </c:pt>
                <c:pt idx="2">
                  <c:v>9.2855999999999998E-3</c:v>
                </c:pt>
                <c:pt idx="3">
                  <c:v>1.8165611999999995</c:v>
                </c:pt>
                <c:pt idx="4">
                  <c:v>0</c:v>
                </c:pt>
                <c:pt idx="5">
                  <c:v>2.9871600000000002E-2</c:v>
                </c:pt>
                <c:pt idx="6">
                  <c:v>1.0161599999999998E-2</c:v>
                </c:pt>
                <c:pt idx="7">
                  <c:v>5.7377999999999998E-2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5.3523600000000005E-2</c:v>
                </c:pt>
                <c:pt idx="12">
                  <c:v>1.187856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64271232"/>
        <c:axId val="164272768"/>
      </c:barChart>
      <c:catAx>
        <c:axId val="16427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272768"/>
        <c:crosses val="autoZero"/>
        <c:auto val="1"/>
        <c:lblAlgn val="ctr"/>
        <c:lblOffset val="100"/>
        <c:noMultiLvlLbl val="0"/>
      </c:catAx>
      <c:valAx>
        <c:axId val="164272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Electricity Generation share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164271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6272965879265"/>
          <c:y val="5.1400554097404488E-2"/>
          <c:w val="0.79103871391076108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REwIngavsLimTrade!$Z$101</c:f>
              <c:strCache>
                <c:ptCount val="1"/>
                <c:pt idx="0">
                  <c:v>Renewable</c:v>
                </c:pt>
              </c:strCache>
            </c:strRef>
          </c:tx>
          <c:marker>
            <c:symbol val="none"/>
          </c:marker>
          <c:xVal>
            <c:numRef>
              <c:f>REwIngavsLimTrade!$Y$105:$Y$123</c:f>
              <c:numCache>
                <c:formatCode>General</c:formatCod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numCache>
            </c:numRef>
          </c:xVal>
          <c:yVal>
            <c:numRef>
              <c:f>REwIngavsLimTrade!$Z$105:$Z$123</c:f>
              <c:numCache>
                <c:formatCode>0</c:formatCode>
                <c:ptCount val="19"/>
                <c:pt idx="0">
                  <c:v>158.40442674100237</c:v>
                </c:pt>
                <c:pt idx="1">
                  <c:v>158.89639069604075</c:v>
                </c:pt>
                <c:pt idx="2">
                  <c:v>155.27778761114826</c:v>
                </c:pt>
                <c:pt idx="3">
                  <c:v>150.33317223271297</c:v>
                </c:pt>
                <c:pt idx="4">
                  <c:v>145.10783744671252</c:v>
                </c:pt>
                <c:pt idx="5">
                  <c:v>136.25506948054971</c:v>
                </c:pt>
                <c:pt idx="6">
                  <c:v>132.12676908377782</c:v>
                </c:pt>
                <c:pt idx="7">
                  <c:v>131.17318843198993</c:v>
                </c:pt>
                <c:pt idx="8">
                  <c:v>129.70367906554512</c:v>
                </c:pt>
                <c:pt idx="9">
                  <c:v>128.94970756110573</c:v>
                </c:pt>
                <c:pt idx="10">
                  <c:v>128.89486965810326</c:v>
                </c:pt>
                <c:pt idx="11">
                  <c:v>128.88277475346129</c:v>
                </c:pt>
                <c:pt idx="12">
                  <c:v>129.28088399705769</c:v>
                </c:pt>
                <c:pt idx="13">
                  <c:v>128.57957265540932</c:v>
                </c:pt>
                <c:pt idx="14">
                  <c:v>127.8261615809775</c:v>
                </c:pt>
                <c:pt idx="15">
                  <c:v>128.02370054881382</c:v>
                </c:pt>
                <c:pt idx="16">
                  <c:v>128.20194082102523</c:v>
                </c:pt>
                <c:pt idx="17">
                  <c:v>128.4351182229081</c:v>
                </c:pt>
                <c:pt idx="18">
                  <c:v>128.24734645391129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REwIngavsLimTrade!$AA$101</c:f>
              <c:strCache>
                <c:ptCount val="1"/>
                <c:pt idx="0">
                  <c:v>RE limited trade</c:v>
                </c:pt>
              </c:strCache>
            </c:strRef>
          </c:tx>
          <c:marker>
            <c:symbol val="none"/>
          </c:marker>
          <c:xVal>
            <c:numRef>
              <c:f>REwIngavsLimTrade!$Y$105:$Y$123</c:f>
              <c:numCache>
                <c:formatCode>General</c:formatCod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numCache>
            </c:numRef>
          </c:xVal>
          <c:yVal>
            <c:numRef>
              <c:f>REwIngavsLimTrade!$AA$105:$AA$123</c:f>
              <c:numCache>
                <c:formatCode>0</c:formatCode>
                <c:ptCount val="19"/>
                <c:pt idx="0">
                  <c:v>158.64754661846251</c:v>
                </c:pt>
                <c:pt idx="1">
                  <c:v>159.1521146165957</c:v>
                </c:pt>
                <c:pt idx="2">
                  <c:v>155.82541044943562</c:v>
                </c:pt>
                <c:pt idx="3">
                  <c:v>150.42912200811597</c:v>
                </c:pt>
                <c:pt idx="4">
                  <c:v>146.05672383764352</c:v>
                </c:pt>
                <c:pt idx="5">
                  <c:v>137.35335181474321</c:v>
                </c:pt>
                <c:pt idx="6">
                  <c:v>133.00221843998537</c:v>
                </c:pt>
                <c:pt idx="7">
                  <c:v>131.59216231180062</c:v>
                </c:pt>
                <c:pt idx="8">
                  <c:v>130.04215122545182</c:v>
                </c:pt>
                <c:pt idx="9">
                  <c:v>129.20246083945335</c:v>
                </c:pt>
                <c:pt idx="10">
                  <c:v>129.11760934103529</c:v>
                </c:pt>
                <c:pt idx="11">
                  <c:v>129.04762645390355</c:v>
                </c:pt>
                <c:pt idx="12">
                  <c:v>129.36691697613878</c:v>
                </c:pt>
                <c:pt idx="13">
                  <c:v>128.61478436147863</c:v>
                </c:pt>
                <c:pt idx="14">
                  <c:v>127.83207704369833</c:v>
                </c:pt>
                <c:pt idx="15">
                  <c:v>127.9696069521366</c:v>
                </c:pt>
                <c:pt idx="16">
                  <c:v>128.10599003370527</c:v>
                </c:pt>
                <c:pt idx="17">
                  <c:v>128.32454413896991</c:v>
                </c:pt>
                <c:pt idx="18">
                  <c:v>128.21661576618479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381056"/>
        <c:axId val="164382592"/>
      </c:scatterChart>
      <c:valAx>
        <c:axId val="164381056"/>
        <c:scaling>
          <c:orientation val="minMax"/>
          <c:max val="2030"/>
          <c:min val="2012"/>
        </c:scaling>
        <c:delete val="0"/>
        <c:axPos val="b"/>
        <c:numFmt formatCode="General" sourceLinked="1"/>
        <c:majorTickMark val="out"/>
        <c:minorTickMark val="none"/>
        <c:tickLblPos val="nextTo"/>
        <c:crossAx val="164382592"/>
        <c:crosses val="autoZero"/>
        <c:crossBetween val="midCat"/>
      </c:valAx>
      <c:valAx>
        <c:axId val="1643825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Generation Costs ($/MWh)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643810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472156605424327"/>
          <c:y val="0.59220873432487608"/>
          <c:w val="0.20861176727909012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REwIngavsLimTrade!$C$101</c:f>
              <c:strCache>
                <c:ptCount val="1"/>
                <c:pt idx="0">
                  <c:v> Annualized Investment: Generation </c:v>
                </c:pt>
              </c:strCache>
            </c:strRef>
          </c:tx>
          <c:invertIfNegative val="0"/>
          <c:cat>
            <c:multiLvlStrRef>
              <c:f>REwIngavsLimTrade!$A$103:$B$145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REwIngavsLimTrade!$C$103:$C$145</c:f>
              <c:numCache>
                <c:formatCode>0.00</c:formatCode>
                <c:ptCount val="43"/>
                <c:pt idx="0">
                  <c:v>3.2173322377990893E-3</c:v>
                </c:pt>
                <c:pt idx="1">
                  <c:v>0.36047277247809978</c:v>
                </c:pt>
                <c:pt idx="2">
                  <c:v>0.78124605398523972</c:v>
                </c:pt>
                <c:pt idx="3">
                  <c:v>1.125209738553236</c:v>
                </c:pt>
                <c:pt idx="4">
                  <c:v>1.5289537744032284</c:v>
                </c:pt>
                <c:pt idx="5">
                  <c:v>2.2221155762511908</c:v>
                </c:pt>
                <c:pt idx="6">
                  <c:v>2.7392538480281425</c:v>
                </c:pt>
                <c:pt idx="7">
                  <c:v>3.6124554457982851</c:v>
                </c:pt>
                <c:pt idx="8">
                  <c:v>4.1502201548985838</c:v>
                </c:pt>
                <c:pt idx="9">
                  <c:v>4.5978342147916882</c:v>
                </c:pt>
                <c:pt idx="10">
                  <c:v>5.2414551436800458</c:v>
                </c:pt>
                <c:pt idx="11">
                  <c:v>5.7738976483427402</c:v>
                </c:pt>
                <c:pt idx="12">
                  <c:v>6.3535671891912759</c:v>
                </c:pt>
                <c:pt idx="13">
                  <c:v>6.9835152180075948</c:v>
                </c:pt>
                <c:pt idx="14">
                  <c:v>7.5568621527830873</c:v>
                </c:pt>
                <c:pt idx="15">
                  <c:v>7.9577691134346873</c:v>
                </c:pt>
                <c:pt idx="16">
                  <c:v>8.5274704323133559</c:v>
                </c:pt>
                <c:pt idx="17">
                  <c:v>8.7697656262745145</c:v>
                </c:pt>
                <c:pt idx="18">
                  <c:v>9.064026159331398</c:v>
                </c:pt>
                <c:pt idx="19">
                  <c:v>9.380132227273025</c:v>
                </c:pt>
                <c:pt idx="20">
                  <c:v>9.8200245763451335</c:v>
                </c:pt>
                <c:pt idx="22">
                  <c:v>3.2234742490019549E-3</c:v>
                </c:pt>
                <c:pt idx="23">
                  <c:v>0.36046765413543075</c:v>
                </c:pt>
                <c:pt idx="24">
                  <c:v>0.78124195931110452</c:v>
                </c:pt>
                <c:pt idx="25">
                  <c:v>1.142146524317734</c:v>
                </c:pt>
                <c:pt idx="26">
                  <c:v>1.575715259077116</c:v>
                </c:pt>
                <c:pt idx="27">
                  <c:v>2.3365985266272351</c:v>
                </c:pt>
                <c:pt idx="28">
                  <c:v>2.8227832471103245</c:v>
                </c:pt>
                <c:pt idx="29">
                  <c:v>3.700914074965739</c:v>
                </c:pt>
                <c:pt idx="30">
                  <c:v>4.2438539443599188</c:v>
                </c:pt>
                <c:pt idx="31">
                  <c:v>4.7239361617638123</c:v>
                </c:pt>
                <c:pt idx="32">
                  <c:v>5.4015693196330714</c:v>
                </c:pt>
                <c:pt idx="33">
                  <c:v>5.9669282827450116</c:v>
                </c:pt>
                <c:pt idx="34">
                  <c:v>6.5290388478346246</c:v>
                </c:pt>
                <c:pt idx="35">
                  <c:v>7.1970631937276011</c:v>
                </c:pt>
                <c:pt idx="36">
                  <c:v>7.7949850970122583</c:v>
                </c:pt>
                <c:pt idx="37">
                  <c:v>8.1824197086133363</c:v>
                </c:pt>
                <c:pt idx="38">
                  <c:v>8.6721021358912385</c:v>
                </c:pt>
                <c:pt idx="39">
                  <c:v>9.0088579031805534</c:v>
                </c:pt>
                <c:pt idx="40">
                  <c:v>9.3013963468903356</c:v>
                </c:pt>
                <c:pt idx="41">
                  <c:v>9.7195967506680283</c:v>
                </c:pt>
                <c:pt idx="42">
                  <c:v>10.149085500321551</c:v>
                </c:pt>
              </c:numCache>
            </c:numRef>
          </c:val>
        </c:ser>
        <c:ser>
          <c:idx val="1"/>
          <c:order val="1"/>
          <c:tx>
            <c:strRef>
              <c:f>REwIngavsLimTrade!$D$101</c:f>
              <c:strCache>
                <c:ptCount val="1"/>
                <c:pt idx="0">
                  <c:v>Annualized Domestic TnD Inv.costs</c:v>
                </c:pt>
              </c:strCache>
            </c:strRef>
          </c:tx>
          <c:invertIfNegative val="0"/>
          <c:cat>
            <c:multiLvlStrRef>
              <c:f>REwIngavsLimTrade!$A$103:$B$145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REwIngavsLimTrade!$D$103:$D$145</c:f>
              <c:numCache>
                <c:formatCode>0.00</c:formatCode>
                <c:ptCount val="43"/>
                <c:pt idx="0">
                  <c:v>2.0808256092000006E-2</c:v>
                </c:pt>
                <c:pt idx="1">
                  <c:v>0.38792536836599995</c:v>
                </c:pt>
                <c:pt idx="2">
                  <c:v>1.0311960200940002</c:v>
                </c:pt>
                <c:pt idx="3">
                  <c:v>1.1798970691499999</c:v>
                </c:pt>
                <c:pt idx="4">
                  <c:v>1.353303120576</c:v>
                </c:pt>
                <c:pt idx="5">
                  <c:v>1.5438015114299999</c:v>
                </c:pt>
                <c:pt idx="6">
                  <c:v>1.8031433949959998</c:v>
                </c:pt>
                <c:pt idx="7">
                  <c:v>1.9886304057839999</c:v>
                </c:pt>
                <c:pt idx="8">
                  <c:v>2.1897120338340001</c:v>
                </c:pt>
                <c:pt idx="9">
                  <c:v>2.442330997584</c:v>
                </c:pt>
                <c:pt idx="10">
                  <c:v>2.6561697378599995</c:v>
                </c:pt>
                <c:pt idx="11">
                  <c:v>2.9452273521179997</c:v>
                </c:pt>
                <c:pt idx="12">
                  <c:v>3.2022834779339999</c:v>
                </c:pt>
                <c:pt idx="13">
                  <c:v>3.5165179340039998</c:v>
                </c:pt>
                <c:pt idx="14">
                  <c:v>3.8676381956579999</c:v>
                </c:pt>
                <c:pt idx="15">
                  <c:v>4.2413310304019998</c:v>
                </c:pt>
                <c:pt idx="16">
                  <c:v>4.5890209890599998</c:v>
                </c:pt>
                <c:pt idx="17">
                  <c:v>4.919698873542</c:v>
                </c:pt>
                <c:pt idx="18">
                  <c:v>5.2537777986780014</c:v>
                </c:pt>
                <c:pt idx="19">
                  <c:v>5.591082491322001</c:v>
                </c:pt>
                <c:pt idx="20">
                  <c:v>5.6974138201800004</c:v>
                </c:pt>
                <c:pt idx="22">
                  <c:v>2.0808256092000006E-2</c:v>
                </c:pt>
                <c:pt idx="23">
                  <c:v>0.38792536836599995</c:v>
                </c:pt>
                <c:pt idx="24">
                  <c:v>1.0311960200940002</c:v>
                </c:pt>
                <c:pt idx="25">
                  <c:v>1.1800181822819999</c:v>
                </c:pt>
                <c:pt idx="26">
                  <c:v>1.3491682788120001</c:v>
                </c:pt>
                <c:pt idx="27">
                  <c:v>1.5400028136420001</c:v>
                </c:pt>
                <c:pt idx="28">
                  <c:v>1.7996451052019999</c:v>
                </c:pt>
                <c:pt idx="29">
                  <c:v>1.9847417055659999</c:v>
                </c:pt>
                <c:pt idx="30">
                  <c:v>2.1874761686639999</c:v>
                </c:pt>
                <c:pt idx="31">
                  <c:v>2.441396912214</c:v>
                </c:pt>
                <c:pt idx="32">
                  <c:v>2.6628964034519997</c:v>
                </c:pt>
                <c:pt idx="33">
                  <c:v>2.9521086150660008</c:v>
                </c:pt>
                <c:pt idx="34">
                  <c:v>3.207842910318</c:v>
                </c:pt>
                <c:pt idx="35">
                  <c:v>3.5271425499360003</c:v>
                </c:pt>
                <c:pt idx="36">
                  <c:v>3.8767726217100007</c:v>
                </c:pt>
                <c:pt idx="37">
                  <c:v>4.2433459491000001</c:v>
                </c:pt>
                <c:pt idx="38">
                  <c:v>4.5917052050460008</c:v>
                </c:pt>
                <c:pt idx="39">
                  <c:v>4.9044673131660002</c:v>
                </c:pt>
                <c:pt idx="40">
                  <c:v>5.2381130838959997</c:v>
                </c:pt>
                <c:pt idx="41">
                  <c:v>5.5526199378600012</c:v>
                </c:pt>
                <c:pt idx="42">
                  <c:v>5.676959680518002</c:v>
                </c:pt>
              </c:numCache>
            </c:numRef>
          </c:val>
        </c:ser>
        <c:ser>
          <c:idx val="2"/>
          <c:order val="2"/>
          <c:tx>
            <c:strRef>
              <c:f>REwIngavsLimTrade!$E$101</c:f>
              <c:strCache>
                <c:ptCount val="1"/>
                <c:pt idx="0">
                  <c:v> Ann. Inv.: Cross-Border Transmission </c:v>
                </c:pt>
              </c:strCache>
            </c:strRef>
          </c:tx>
          <c:invertIfNegative val="0"/>
          <c:cat>
            <c:multiLvlStrRef>
              <c:f>REwIngavsLimTrade!$A$103:$B$145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REwIngavsLimTrade!$E$103:$E$145</c:f>
              <c:numCache>
                <c:formatCode>0.00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1.2567053086146543E-2</c:v>
                </c:pt>
                <c:pt idx="3">
                  <c:v>2.6958740320945623E-2</c:v>
                </c:pt>
                <c:pt idx="4">
                  <c:v>2.6958740320945623E-2</c:v>
                </c:pt>
                <c:pt idx="5">
                  <c:v>9.026254246020167E-2</c:v>
                </c:pt>
                <c:pt idx="6">
                  <c:v>9.3464362785374872E-2</c:v>
                </c:pt>
                <c:pt idx="7">
                  <c:v>0.15651876769426232</c:v>
                </c:pt>
                <c:pt idx="8">
                  <c:v>0.15651876769426232</c:v>
                </c:pt>
                <c:pt idx="9">
                  <c:v>0.15651876769426232</c:v>
                </c:pt>
                <c:pt idx="10">
                  <c:v>0.15651876769426232</c:v>
                </c:pt>
                <c:pt idx="11">
                  <c:v>0.15651876769426232</c:v>
                </c:pt>
                <c:pt idx="12">
                  <c:v>0.15651876769426232</c:v>
                </c:pt>
                <c:pt idx="13">
                  <c:v>0.15651876769426232</c:v>
                </c:pt>
                <c:pt idx="14">
                  <c:v>0.15651876769426232</c:v>
                </c:pt>
                <c:pt idx="15">
                  <c:v>0.19858071087782328</c:v>
                </c:pt>
                <c:pt idx="16">
                  <c:v>0.24890668802209046</c:v>
                </c:pt>
                <c:pt idx="17">
                  <c:v>0.28980049858988094</c:v>
                </c:pt>
                <c:pt idx="18">
                  <c:v>0.3306943091576714</c:v>
                </c:pt>
                <c:pt idx="19">
                  <c:v>0.3715881197254618</c:v>
                </c:pt>
                <c:pt idx="20">
                  <c:v>0.42224326453775224</c:v>
                </c:pt>
                <c:pt idx="22">
                  <c:v>0</c:v>
                </c:pt>
                <c:pt idx="23">
                  <c:v>0</c:v>
                </c:pt>
                <c:pt idx="24">
                  <c:v>1.2567053086146543E-2</c:v>
                </c:pt>
                <c:pt idx="25">
                  <c:v>2.6958740320945623E-2</c:v>
                </c:pt>
                <c:pt idx="26">
                  <c:v>2.6958740320945623E-2</c:v>
                </c:pt>
                <c:pt idx="27">
                  <c:v>9.026254246020167E-2</c:v>
                </c:pt>
                <c:pt idx="28">
                  <c:v>9.026254246020167E-2</c:v>
                </c:pt>
                <c:pt idx="29">
                  <c:v>0.15331694736908916</c:v>
                </c:pt>
                <c:pt idx="30">
                  <c:v>0.15331694736908916</c:v>
                </c:pt>
                <c:pt idx="31">
                  <c:v>0.15331694736908916</c:v>
                </c:pt>
                <c:pt idx="32">
                  <c:v>0.15331694736908916</c:v>
                </c:pt>
                <c:pt idx="33">
                  <c:v>0.15331694736908916</c:v>
                </c:pt>
                <c:pt idx="34">
                  <c:v>0.15331694736908916</c:v>
                </c:pt>
                <c:pt idx="35">
                  <c:v>0.15331694736908916</c:v>
                </c:pt>
                <c:pt idx="36">
                  <c:v>0.15331694736908916</c:v>
                </c:pt>
                <c:pt idx="37">
                  <c:v>0.19421075793687959</c:v>
                </c:pt>
                <c:pt idx="38">
                  <c:v>0.23580141370717053</c:v>
                </c:pt>
                <c:pt idx="39">
                  <c:v>0.27669522427496102</c:v>
                </c:pt>
                <c:pt idx="40">
                  <c:v>0.31758903484275147</c:v>
                </c:pt>
                <c:pt idx="41">
                  <c:v>0.35848284541054193</c:v>
                </c:pt>
                <c:pt idx="42">
                  <c:v>0.41142841037526134</c:v>
                </c:pt>
              </c:numCache>
            </c:numRef>
          </c:val>
        </c:ser>
        <c:ser>
          <c:idx val="3"/>
          <c:order val="3"/>
          <c:tx>
            <c:strRef>
              <c:f>REwIngavsLimTrade!$F$101</c:f>
              <c:strCache>
                <c:ptCount val="1"/>
                <c:pt idx="0">
                  <c:v> Fuel Costs </c:v>
                </c:pt>
              </c:strCache>
            </c:strRef>
          </c:tx>
          <c:invertIfNegative val="0"/>
          <c:cat>
            <c:multiLvlStrRef>
              <c:f>REwIngavsLimTrade!$A$103:$B$145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REwIngavsLimTrade!$F$103:$F$145</c:f>
              <c:numCache>
                <c:formatCode>0.00</c:formatCode>
                <c:ptCount val="43"/>
                <c:pt idx="0">
                  <c:v>4.6269203099999991</c:v>
                </c:pt>
                <c:pt idx="1">
                  <c:v>6.3252881100000007</c:v>
                </c:pt>
                <c:pt idx="2">
                  <c:v>8.7925316779999978</c:v>
                </c:pt>
                <c:pt idx="3">
                  <c:v>9.2451754779999984</c:v>
                </c:pt>
                <c:pt idx="4">
                  <c:v>9.4291490299999978</c:v>
                </c:pt>
                <c:pt idx="5">
                  <c:v>9.0500685099999991</c:v>
                </c:pt>
                <c:pt idx="6">
                  <c:v>9.3107237840000003</c:v>
                </c:pt>
                <c:pt idx="7">
                  <c:v>8.2204682800000004</c:v>
                </c:pt>
                <c:pt idx="8">
                  <c:v>7.9547104300000004</c:v>
                </c:pt>
                <c:pt idx="9">
                  <c:v>8.4207183800000003</c:v>
                </c:pt>
                <c:pt idx="10">
                  <c:v>8.4639050700000009</c:v>
                </c:pt>
                <c:pt idx="11">
                  <c:v>8.7900151199999996</c:v>
                </c:pt>
                <c:pt idx="12">
                  <c:v>8.9545500599999972</c:v>
                </c:pt>
                <c:pt idx="13">
                  <c:v>9.0526415799999995</c:v>
                </c:pt>
                <c:pt idx="14">
                  <c:v>9.2661434299999978</c:v>
                </c:pt>
                <c:pt idx="15">
                  <c:v>9.2579290800000003</c:v>
                </c:pt>
                <c:pt idx="16">
                  <c:v>9.0273477600000014</c:v>
                </c:pt>
                <c:pt idx="17">
                  <c:v>9.3760488899999981</c:v>
                </c:pt>
                <c:pt idx="18">
                  <c:v>9.6743442799999997</c:v>
                </c:pt>
                <c:pt idx="19">
                  <c:v>9.9605319100000003</c:v>
                </c:pt>
                <c:pt idx="20">
                  <c:v>9.7246684693999974</c:v>
                </c:pt>
                <c:pt idx="22">
                  <c:v>4.6269272199999998</c:v>
                </c:pt>
                <c:pt idx="23">
                  <c:v>6.3318000699999999</c:v>
                </c:pt>
                <c:pt idx="24">
                  <c:v>8.8107095279999967</c:v>
                </c:pt>
                <c:pt idx="25">
                  <c:v>9.2431579079999953</c:v>
                </c:pt>
                <c:pt idx="26">
                  <c:v>9.4170272560000008</c:v>
                </c:pt>
                <c:pt idx="27">
                  <c:v>8.9265733800000007</c:v>
                </c:pt>
                <c:pt idx="28">
                  <c:v>9.3003865779999995</c:v>
                </c:pt>
                <c:pt idx="29">
                  <c:v>8.2235969219999987</c:v>
                </c:pt>
                <c:pt idx="30">
                  <c:v>7.9248180860000002</c:v>
                </c:pt>
                <c:pt idx="31">
                  <c:v>8.2980485160000015</c:v>
                </c:pt>
                <c:pt idx="32">
                  <c:v>8.2884249233999974</c:v>
                </c:pt>
                <c:pt idx="33">
                  <c:v>8.5599581551999968</c:v>
                </c:pt>
                <c:pt idx="34">
                  <c:v>8.7443516500000005</c:v>
                </c:pt>
                <c:pt idx="35">
                  <c:v>8.7786477499999993</c:v>
                </c:pt>
                <c:pt idx="36">
                  <c:v>8.9615390499999972</c:v>
                </c:pt>
                <c:pt idx="37">
                  <c:v>8.9686328699999986</c:v>
                </c:pt>
                <c:pt idx="38">
                  <c:v>8.8417668900000006</c:v>
                </c:pt>
                <c:pt idx="39">
                  <c:v>9.0826491799999989</c:v>
                </c:pt>
                <c:pt idx="40">
                  <c:v>9.3797727500000008</c:v>
                </c:pt>
                <c:pt idx="41">
                  <c:v>9.5588248999999994</c:v>
                </c:pt>
                <c:pt idx="42">
                  <c:v>9.3409186999999978</c:v>
                </c:pt>
              </c:numCache>
            </c:numRef>
          </c:val>
        </c:ser>
        <c:ser>
          <c:idx val="4"/>
          <c:order val="4"/>
          <c:tx>
            <c:strRef>
              <c:f>REwIngavsLimTrade!$G$101</c:f>
              <c:strCache>
                <c:ptCount val="1"/>
                <c:pt idx="0">
                  <c:v> Net Import Costs (Cameroon/DRC) </c:v>
                </c:pt>
              </c:strCache>
            </c:strRef>
          </c:tx>
          <c:invertIfNegative val="0"/>
          <c:cat>
            <c:multiLvlStrRef>
              <c:f>REwIngavsLimTrade!$A$103:$B$145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REwIngavsLimTrade!$G$103:$G$145</c:f>
              <c:numCache>
                <c:formatCode>0.00</c:formatCode>
                <c:ptCount val="43"/>
                <c:pt idx="0">
                  <c:v>9.0949470177292826E-16</c:v>
                </c:pt>
                <c:pt idx="1">
                  <c:v>9.0949470177292826E-16</c:v>
                </c:pt>
                <c:pt idx="2">
                  <c:v>1.8189894035458565E-15</c:v>
                </c:pt>
                <c:pt idx="3">
                  <c:v>-1.8189894035458565E-15</c:v>
                </c:pt>
                <c:pt idx="4">
                  <c:v>-1.8189894035458565E-15</c:v>
                </c:pt>
                <c:pt idx="5">
                  <c:v>1.8189894035458565E-15</c:v>
                </c:pt>
                <c:pt idx="6">
                  <c:v>3.637978807091713E-15</c:v>
                </c:pt>
                <c:pt idx="7">
                  <c:v>-1.8189894035458565E-15</c:v>
                </c:pt>
                <c:pt idx="8">
                  <c:v>3.637978807091713E-15</c:v>
                </c:pt>
                <c:pt idx="9">
                  <c:v>7.2759576141834261E-15</c:v>
                </c:pt>
                <c:pt idx="10">
                  <c:v>0</c:v>
                </c:pt>
                <c:pt idx="11">
                  <c:v>-3.637978807091713E-15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0.27856800000000292</c:v>
                </c:pt>
                <c:pt idx="16">
                  <c:v>0.5571360000000023</c:v>
                </c:pt>
                <c:pt idx="17">
                  <c:v>0.83570399999999789</c:v>
                </c:pt>
                <c:pt idx="18">
                  <c:v>1.1142719999999935</c:v>
                </c:pt>
                <c:pt idx="19">
                  <c:v>1.3928400000000001</c:v>
                </c:pt>
                <c:pt idx="20">
                  <c:v>1.6714079999999958</c:v>
                </c:pt>
                <c:pt idx="22">
                  <c:v>9.0949470177292826E-16</c:v>
                </c:pt>
                <c:pt idx="23">
                  <c:v>0</c:v>
                </c:pt>
                <c:pt idx="24">
                  <c:v>-1.8189894035458565E-15</c:v>
                </c:pt>
                <c:pt idx="25">
                  <c:v>0</c:v>
                </c:pt>
                <c:pt idx="26">
                  <c:v>-1.8189894035458565E-15</c:v>
                </c:pt>
                <c:pt idx="27">
                  <c:v>0</c:v>
                </c:pt>
                <c:pt idx="28">
                  <c:v>3.637978807091713E-15</c:v>
                </c:pt>
                <c:pt idx="29">
                  <c:v>3.637978807091713E-15</c:v>
                </c:pt>
                <c:pt idx="30">
                  <c:v>1.8189894035458565E-15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3.637978807091713E-15</c:v>
                </c:pt>
                <c:pt idx="35">
                  <c:v>-3.637978807091713E-15</c:v>
                </c:pt>
                <c:pt idx="36">
                  <c:v>-1.0913936421275139E-14</c:v>
                </c:pt>
                <c:pt idx="37">
                  <c:v>0.27856800000000659</c:v>
                </c:pt>
                <c:pt idx="38">
                  <c:v>0.55713599999999863</c:v>
                </c:pt>
                <c:pt idx="39">
                  <c:v>0.83570400000000156</c:v>
                </c:pt>
                <c:pt idx="40">
                  <c:v>1.1142720000000046</c:v>
                </c:pt>
                <c:pt idx="41">
                  <c:v>1.3928400000000039</c:v>
                </c:pt>
                <c:pt idx="42">
                  <c:v>1.6714080000000031</c:v>
                </c:pt>
              </c:numCache>
            </c:numRef>
          </c:val>
        </c:ser>
        <c:ser>
          <c:idx val="5"/>
          <c:order val="5"/>
          <c:tx>
            <c:strRef>
              <c:f>REwIngavsLimTrade!$H$101</c:f>
              <c:strCache>
                <c:ptCount val="1"/>
                <c:pt idx="0">
                  <c:v> O&amp;M Costs</c:v>
                </c:pt>
              </c:strCache>
            </c:strRef>
          </c:tx>
          <c:invertIfNegative val="0"/>
          <c:cat>
            <c:multiLvlStrRef>
              <c:f>REwIngavsLimTrade!$A$103:$B$145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REwIngavsLimTrade!$H$103:$H$145</c:f>
              <c:numCache>
                <c:formatCode>0.00</c:formatCode>
                <c:ptCount val="43"/>
                <c:pt idx="0">
                  <c:v>0.80845860771004474</c:v>
                </c:pt>
                <c:pt idx="1">
                  <c:v>0.83162466922006828</c:v>
                </c:pt>
                <c:pt idx="2">
                  <c:v>0.89417776320641085</c:v>
                </c:pt>
                <c:pt idx="3">
                  <c:v>0.91813597165423244</c:v>
                </c:pt>
                <c:pt idx="4">
                  <c:v>0.92962415492978867</c:v>
                </c:pt>
                <c:pt idx="5">
                  <c:v>0.97591747139815144</c:v>
                </c:pt>
                <c:pt idx="6">
                  <c:v>1.0479640872237308</c:v>
                </c:pt>
                <c:pt idx="7">
                  <c:v>1.052025972762002</c:v>
                </c:pt>
                <c:pt idx="8">
                  <c:v>1.0978756556569571</c:v>
                </c:pt>
                <c:pt idx="9">
                  <c:v>1.1379807284235985</c:v>
                </c:pt>
                <c:pt idx="10">
                  <c:v>1.2070781084154059</c:v>
                </c:pt>
                <c:pt idx="11">
                  <c:v>1.1105429741919277</c:v>
                </c:pt>
                <c:pt idx="12">
                  <c:v>1.1536364529107537</c:v>
                </c:pt>
                <c:pt idx="13">
                  <c:v>1.2223707971816395</c:v>
                </c:pt>
                <c:pt idx="14">
                  <c:v>1.3304823533242418</c:v>
                </c:pt>
                <c:pt idx="15">
                  <c:v>1.3673336708304029</c:v>
                </c:pt>
                <c:pt idx="16">
                  <c:v>1.4341743346249722</c:v>
                </c:pt>
                <c:pt idx="17">
                  <c:v>1.4720953957638014</c:v>
                </c:pt>
                <c:pt idx="18">
                  <c:v>1.5190937233495774</c:v>
                </c:pt>
                <c:pt idx="19">
                  <c:v>1.5800782750541571</c:v>
                </c:pt>
                <c:pt idx="20">
                  <c:v>1.6117573699533183</c:v>
                </c:pt>
                <c:pt idx="22">
                  <c:v>0.80845860771004474</c:v>
                </c:pt>
                <c:pt idx="23">
                  <c:v>0.83279106322006813</c:v>
                </c:pt>
                <c:pt idx="24">
                  <c:v>0.89367224901041087</c:v>
                </c:pt>
                <c:pt idx="25">
                  <c:v>0.92320539339877294</c:v>
                </c:pt>
                <c:pt idx="26">
                  <c:v>0.9459119007774891</c:v>
                </c:pt>
                <c:pt idx="27">
                  <c:v>0.99758860668101779</c:v>
                </c:pt>
                <c:pt idx="28">
                  <c:v>1.0795240749638113</c:v>
                </c:pt>
                <c:pt idx="29">
                  <c:v>1.0886791517166561</c:v>
                </c:pt>
                <c:pt idx="30">
                  <c:v>1.1425971536497586</c:v>
                </c:pt>
                <c:pt idx="31">
                  <c:v>1.1922021025930778</c:v>
                </c:pt>
                <c:pt idx="32">
                  <c:v>1.2651743747845974</c:v>
                </c:pt>
                <c:pt idx="33">
                  <c:v>1.1806929433028281</c:v>
                </c:pt>
                <c:pt idx="34">
                  <c:v>1.2202569503816694</c:v>
                </c:pt>
                <c:pt idx="35">
                  <c:v>1.3021670532340477</c:v>
                </c:pt>
                <c:pt idx="36">
                  <c:v>1.4057898143484273</c:v>
                </c:pt>
                <c:pt idx="37">
                  <c:v>1.4407154732978444</c:v>
                </c:pt>
                <c:pt idx="38">
                  <c:v>1.486672990157889</c:v>
                </c:pt>
                <c:pt idx="39">
                  <c:v>1.5438962799132663</c:v>
                </c:pt>
                <c:pt idx="40">
                  <c:v>1.5848900919333855</c:v>
                </c:pt>
                <c:pt idx="41">
                  <c:v>1.6695446185772791</c:v>
                </c:pt>
                <c:pt idx="42">
                  <c:v>1.6907787923171445</c:v>
                </c:pt>
              </c:numCache>
            </c:numRef>
          </c:val>
        </c:ser>
        <c:ser>
          <c:idx val="6"/>
          <c:order val="6"/>
          <c:tx>
            <c:strRef>
              <c:f>REwIngavsLimTrade!$I$101</c:f>
              <c:strCache>
                <c:ptCount val="1"/>
                <c:pt idx="0">
                  <c:v>CO2 finance</c:v>
                </c:pt>
              </c:strCache>
            </c:strRef>
          </c:tx>
          <c:invertIfNegative val="0"/>
          <c:cat>
            <c:multiLvlStrRef>
              <c:f>REwIngavsLimTrade!$A$103:$B$145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REwIngavsLimTrade!$I$103:$I$145</c:f>
              <c:numCache>
                <c:formatCode>0.00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-1.5673308728998995E-3</c:v>
                </c:pt>
                <c:pt idx="5">
                  <c:v>-6.5033046485507466E-3</c:v>
                </c:pt>
                <c:pt idx="6">
                  <c:v>-1.313507528639719E-2</c:v>
                </c:pt>
                <c:pt idx="7">
                  <c:v>-1.8766435461334885E-2</c:v>
                </c:pt>
                <c:pt idx="8">
                  <c:v>-3.5961978532203405E-2</c:v>
                </c:pt>
                <c:pt idx="9">
                  <c:v>-4.2604609178599824E-2</c:v>
                </c:pt>
                <c:pt idx="10">
                  <c:v>-6.2204324123984044E-2</c:v>
                </c:pt>
                <c:pt idx="11">
                  <c:v>-7.7961672057814249E-2</c:v>
                </c:pt>
                <c:pt idx="12">
                  <c:v>-9.8874447298574947E-2</c:v>
                </c:pt>
                <c:pt idx="13">
                  <c:v>-0.14469582238510875</c:v>
                </c:pt>
                <c:pt idx="14">
                  <c:v>-0.18967555453703477</c:v>
                </c:pt>
                <c:pt idx="15">
                  <c:v>-0.26253006991270228</c:v>
                </c:pt>
                <c:pt idx="16">
                  <c:v>-0.35804034532462992</c:v>
                </c:pt>
                <c:pt idx="17">
                  <c:v>-0.45749967043254602</c:v>
                </c:pt>
                <c:pt idx="18">
                  <c:v>-0.57297230055946413</c:v>
                </c:pt>
                <c:pt idx="19">
                  <c:v>-0.70204372593028519</c:v>
                </c:pt>
                <c:pt idx="20">
                  <c:v>-0.84038810287115973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-7.9682662266881662E-4</c:v>
                </c:pt>
                <c:pt idx="27">
                  <c:v>-7.2448473937653992E-3</c:v>
                </c:pt>
                <c:pt idx="28">
                  <c:v>-1.1563614432430733E-2</c:v>
                </c:pt>
                <c:pt idx="29">
                  <c:v>-2.0234947125613183E-2</c:v>
                </c:pt>
                <c:pt idx="30">
                  <c:v>-3.0588485962098927E-2</c:v>
                </c:pt>
                <c:pt idx="31">
                  <c:v>-4.688193706215054E-2</c:v>
                </c:pt>
                <c:pt idx="32">
                  <c:v>-5.6689363263312822E-2</c:v>
                </c:pt>
                <c:pt idx="33">
                  <c:v>-7.0541113408633616E-2</c:v>
                </c:pt>
                <c:pt idx="34">
                  <c:v>-8.2642878952481319E-2</c:v>
                </c:pt>
                <c:pt idx="35">
                  <c:v>-0.10216892665273383</c:v>
                </c:pt>
                <c:pt idx="36">
                  <c:v>-0.13058393803534113</c:v>
                </c:pt>
                <c:pt idx="37">
                  <c:v>-0.13295214342207715</c:v>
                </c:pt>
                <c:pt idx="38">
                  <c:v>-0.14981557147228519</c:v>
                </c:pt>
                <c:pt idx="39">
                  <c:v>-0.17073047589403267</c:v>
                </c:pt>
                <c:pt idx="40">
                  <c:v>-0.19987063179280817</c:v>
                </c:pt>
                <c:pt idx="41">
                  <c:v>-0.2371086275144185</c:v>
                </c:pt>
                <c:pt idx="42">
                  <c:v>-0.27101367600227916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771712"/>
        <c:axId val="164773248"/>
      </c:barChart>
      <c:catAx>
        <c:axId val="164771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64773248"/>
        <c:crosses val="autoZero"/>
        <c:auto val="1"/>
        <c:lblAlgn val="ctr"/>
        <c:lblOffset val="100"/>
        <c:noMultiLvlLbl val="0"/>
      </c:catAx>
      <c:valAx>
        <c:axId val="164773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Billion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64771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REwIngavsLimTrade!$C$101</c:f>
              <c:strCache>
                <c:ptCount val="1"/>
                <c:pt idx="0">
                  <c:v> Annualized Investment: Generation </c:v>
                </c:pt>
              </c:strCache>
            </c:strRef>
          </c:tx>
          <c:invertIfNegative val="0"/>
          <c:cat>
            <c:strRef>
              <c:f>REwIngavsLimTrade!$A$149:$B$167</c:f>
              <c:strCach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strCache>
            </c:strRef>
          </c:cat>
          <c:val>
            <c:numRef>
              <c:f>REwIngavsLimTrade!$C$149:$C$167</c:f>
              <c:numCache>
                <c:formatCode>0.00</c:formatCode>
                <c:ptCount val="19"/>
                <c:pt idx="0">
                  <c:v>-4.0946741352021476E-6</c:v>
                </c:pt>
                <c:pt idx="1">
                  <c:v>1.6936785764497975E-2</c:v>
                </c:pt>
                <c:pt idx="2">
                  <c:v>4.6761484673887521E-2</c:v>
                </c:pt>
                <c:pt idx="3">
                  <c:v>0.11448295037604428</c:v>
                </c:pt>
                <c:pt idx="4">
                  <c:v>8.3529399082181932E-2</c:v>
                </c:pt>
                <c:pt idx="5">
                  <c:v>8.8458629167453839E-2</c:v>
                </c:pt>
                <c:pt idx="6">
                  <c:v>9.3633789461335049E-2</c:v>
                </c:pt>
                <c:pt idx="7">
                  <c:v>0.12610194697212407</c:v>
                </c:pt>
                <c:pt idx="8">
                  <c:v>0.16011417595302557</c:v>
                </c:pt>
                <c:pt idx="9">
                  <c:v>0.19303063440227142</c:v>
                </c:pt>
                <c:pt idx="10">
                  <c:v>0.17547165864334868</c:v>
                </c:pt>
                <c:pt idx="11">
                  <c:v>0.21354797572000628</c:v>
                </c:pt>
                <c:pt idx="12">
                  <c:v>0.23812294422917102</c:v>
                </c:pt>
                <c:pt idx="13">
                  <c:v>0.22465059517864905</c:v>
                </c:pt>
                <c:pt idx="14">
                  <c:v>0.14463170357788258</c:v>
                </c:pt>
                <c:pt idx="15">
                  <c:v>0.23909227690603885</c:v>
                </c:pt>
                <c:pt idx="16">
                  <c:v>0.23737018755893757</c:v>
                </c:pt>
                <c:pt idx="17">
                  <c:v>0.33946452339500333</c:v>
                </c:pt>
                <c:pt idx="18">
                  <c:v>0.32906092397641729</c:v>
                </c:pt>
              </c:numCache>
            </c:numRef>
          </c:val>
        </c:ser>
        <c:ser>
          <c:idx val="1"/>
          <c:order val="1"/>
          <c:tx>
            <c:strRef>
              <c:f>REwIngavsLimTrade!$E$101</c:f>
              <c:strCache>
                <c:ptCount val="1"/>
                <c:pt idx="0">
                  <c:v> Ann. Inv.: Cross-Border Transmission </c:v>
                </c:pt>
              </c:strCache>
            </c:strRef>
          </c:tx>
          <c:invertIfNegative val="0"/>
          <c:cat>
            <c:strRef>
              <c:f>REwIngavsLimTrade!$A$149:$B$167</c:f>
              <c:strCach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strCache>
            </c:strRef>
          </c:cat>
          <c:val>
            <c:numRef>
              <c:f>REwIngavsLimTrade!$E$149:$E$167</c:f>
              <c:numCache>
                <c:formatCode>0.00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-3.2018203251732019E-3</c:v>
                </c:pt>
                <c:pt idx="5">
                  <c:v>-3.2018203251731603E-3</c:v>
                </c:pt>
                <c:pt idx="6">
                  <c:v>-3.2018203251731603E-3</c:v>
                </c:pt>
                <c:pt idx="7">
                  <c:v>-3.2018203251731603E-3</c:v>
                </c:pt>
                <c:pt idx="8">
                  <c:v>-3.2018203251731603E-3</c:v>
                </c:pt>
                <c:pt idx="9">
                  <c:v>-3.2018203251731603E-3</c:v>
                </c:pt>
                <c:pt idx="10">
                  <c:v>-3.2018203251731603E-3</c:v>
                </c:pt>
                <c:pt idx="11">
                  <c:v>-3.2018203251731603E-3</c:v>
                </c:pt>
                <c:pt idx="12">
                  <c:v>-3.2018203251731603E-3</c:v>
                </c:pt>
                <c:pt idx="13">
                  <c:v>-4.3699529409436944E-3</c:v>
                </c:pt>
                <c:pt idx="14">
                  <c:v>-1.3105274314919924E-2</c:v>
                </c:pt>
                <c:pt idx="15">
                  <c:v>-1.3105274314919924E-2</c:v>
                </c:pt>
                <c:pt idx="16">
                  <c:v>-1.3105274314919924E-2</c:v>
                </c:pt>
                <c:pt idx="17">
                  <c:v>-1.3105274314919868E-2</c:v>
                </c:pt>
                <c:pt idx="18">
                  <c:v>-1.0814854162490894E-2</c:v>
                </c:pt>
              </c:numCache>
            </c:numRef>
          </c:val>
        </c:ser>
        <c:ser>
          <c:idx val="2"/>
          <c:order val="2"/>
          <c:tx>
            <c:strRef>
              <c:f>REwIngavsLimTrade!$F$101</c:f>
              <c:strCache>
                <c:ptCount val="1"/>
                <c:pt idx="0">
                  <c:v> Fuel Costs </c:v>
                </c:pt>
              </c:strCache>
            </c:strRef>
          </c:tx>
          <c:invertIfNegative val="0"/>
          <c:cat>
            <c:strRef>
              <c:f>REwIngavsLimTrade!$A$149:$B$167</c:f>
              <c:strCach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strCache>
            </c:strRef>
          </c:cat>
          <c:val>
            <c:numRef>
              <c:f>REwIngavsLimTrade!$F$149:$F$167</c:f>
              <c:numCache>
                <c:formatCode>0.00</c:formatCode>
                <c:ptCount val="19"/>
                <c:pt idx="0">
                  <c:v>1.8177849999998941E-2</c:v>
                </c:pt>
                <c:pt idx="1">
                  <c:v>-2.0175700000031327E-3</c:v>
                </c:pt>
                <c:pt idx="2">
                  <c:v>-1.2121773999997032E-2</c:v>
                </c:pt>
                <c:pt idx="3">
                  <c:v>-0.12349512999999845</c:v>
                </c:pt>
                <c:pt idx="4">
                  <c:v>-1.0337206000000876E-2</c:v>
                </c:pt>
                <c:pt idx="5">
                  <c:v>3.128641999998294E-3</c:v>
                </c:pt>
                <c:pt idx="6">
                  <c:v>-2.9892344000000293E-2</c:v>
                </c:pt>
                <c:pt idx="7">
                  <c:v>-0.1226698639999988</c:v>
                </c:pt>
                <c:pt idx="8">
                  <c:v>-0.17548014660000355</c:v>
                </c:pt>
                <c:pt idx="9">
                  <c:v>-0.23005696480000282</c:v>
                </c:pt>
                <c:pt idx="10">
                  <c:v>-0.21019840999999673</c:v>
                </c:pt>
                <c:pt idx="11">
                  <c:v>-0.27399383000000022</c:v>
                </c:pt>
                <c:pt idx="12">
                  <c:v>-0.30460438000000067</c:v>
                </c:pt>
                <c:pt idx="13">
                  <c:v>-0.28929621000000161</c:v>
                </c:pt>
                <c:pt idx="14">
                  <c:v>-0.18558087000000079</c:v>
                </c:pt>
                <c:pt idx="15">
                  <c:v>-0.2933997099999992</c:v>
                </c:pt>
                <c:pt idx="16">
                  <c:v>-0.29457152999999892</c:v>
                </c:pt>
                <c:pt idx="17">
                  <c:v>-0.40170701000000086</c:v>
                </c:pt>
                <c:pt idx="18">
                  <c:v>-0.38374976939999961</c:v>
                </c:pt>
              </c:numCache>
            </c:numRef>
          </c:val>
        </c:ser>
        <c:ser>
          <c:idx val="3"/>
          <c:order val="3"/>
          <c:tx>
            <c:strRef>
              <c:f>REwIngavsLimTrade!$G$101</c:f>
              <c:strCache>
                <c:ptCount val="1"/>
                <c:pt idx="0">
                  <c:v> Net Import Costs (Cameroon/DRC) </c:v>
                </c:pt>
              </c:strCache>
            </c:strRef>
          </c:tx>
          <c:invertIfNegative val="0"/>
          <c:cat>
            <c:strRef>
              <c:f>REwIngavsLimTrade!$A$149:$B$167</c:f>
              <c:strCach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strCache>
            </c:strRef>
          </c:cat>
          <c:val>
            <c:numRef>
              <c:f>REwIngavsLimTrade!$G$149:$G$167</c:f>
              <c:numCache>
                <c:formatCode>0.00</c:formatCode>
                <c:ptCount val="19"/>
                <c:pt idx="0">
                  <c:v>-3.637978807091713E-15</c:v>
                </c:pt>
                <c:pt idx="1">
                  <c:v>1.8189894035458565E-15</c:v>
                </c:pt>
                <c:pt idx="2">
                  <c:v>0</c:v>
                </c:pt>
                <c:pt idx="3">
                  <c:v>-1.8189894035458565E-15</c:v>
                </c:pt>
                <c:pt idx="4">
                  <c:v>0</c:v>
                </c:pt>
                <c:pt idx="5">
                  <c:v>5.4569682106375695E-15</c:v>
                </c:pt>
                <c:pt idx="6">
                  <c:v>-1.8189894035458565E-15</c:v>
                </c:pt>
                <c:pt idx="7">
                  <c:v>-7.2759576141834261E-15</c:v>
                </c:pt>
                <c:pt idx="8">
                  <c:v>0</c:v>
                </c:pt>
                <c:pt idx="9">
                  <c:v>3.637978807091713E-15</c:v>
                </c:pt>
                <c:pt idx="10">
                  <c:v>3.637978807091713E-15</c:v>
                </c:pt>
                <c:pt idx="11">
                  <c:v>-3.637978807091713E-15</c:v>
                </c:pt>
                <c:pt idx="12">
                  <c:v>-1.0913936421275139E-14</c:v>
                </c:pt>
                <c:pt idx="13">
                  <c:v>3.6637359812630166E-15</c:v>
                </c:pt>
                <c:pt idx="14">
                  <c:v>-3.6637359812630166E-15</c:v>
                </c:pt>
                <c:pt idx="15">
                  <c:v>3.6637359812630166E-15</c:v>
                </c:pt>
                <c:pt idx="16">
                  <c:v>1.1102230246251565E-14</c:v>
                </c:pt>
                <c:pt idx="17">
                  <c:v>3.7747582837255322E-15</c:v>
                </c:pt>
                <c:pt idx="18">
                  <c:v>7.3274719625260332E-15</c:v>
                </c:pt>
              </c:numCache>
            </c:numRef>
          </c:val>
        </c:ser>
        <c:ser>
          <c:idx val="4"/>
          <c:order val="4"/>
          <c:tx>
            <c:strRef>
              <c:f>REwIngavsLimTrade!$H$101</c:f>
              <c:strCache>
                <c:ptCount val="1"/>
                <c:pt idx="0">
                  <c:v> O&amp;M Costs</c:v>
                </c:pt>
              </c:strCache>
            </c:strRef>
          </c:tx>
          <c:invertIfNegative val="0"/>
          <c:cat>
            <c:strRef>
              <c:f>REwIngavsLimTrade!$A$149:$B$167</c:f>
              <c:strCach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strCache>
            </c:strRef>
          </c:cat>
          <c:val>
            <c:numRef>
              <c:f>REwIngavsLimTrade!$H$149:$H$167</c:f>
              <c:numCache>
                <c:formatCode>0.00</c:formatCode>
                <c:ptCount val="19"/>
                <c:pt idx="0">
                  <c:v>-5.0551419599997871E-4</c:v>
                </c:pt>
                <c:pt idx="1">
                  <c:v>5.0694217445405032E-3</c:v>
                </c:pt>
                <c:pt idx="2">
                  <c:v>1.628774584770043E-2</c:v>
                </c:pt>
                <c:pt idx="3">
                  <c:v>2.1671135282866349E-2</c:v>
                </c:pt>
                <c:pt idx="4">
                  <c:v>3.1559987740080508E-2</c:v>
                </c:pt>
                <c:pt idx="5">
                  <c:v>3.6653178954654031E-2</c:v>
                </c:pt>
                <c:pt idx="6">
                  <c:v>4.4721497992801451E-2</c:v>
                </c:pt>
                <c:pt idx="7">
                  <c:v>5.4221374169479253E-2</c:v>
                </c:pt>
                <c:pt idx="8">
                  <c:v>5.8096266369191518E-2</c:v>
                </c:pt>
                <c:pt idx="9">
                  <c:v>7.0149969110900434E-2</c:v>
                </c:pt>
                <c:pt idx="10">
                  <c:v>6.6620497470915696E-2</c:v>
                </c:pt>
                <c:pt idx="11">
                  <c:v>7.9796256052408143E-2</c:v>
                </c:pt>
                <c:pt idx="12">
                  <c:v>7.5307461024185507E-2</c:v>
                </c:pt>
                <c:pt idx="13">
                  <c:v>7.3381802467441526E-2</c:v>
                </c:pt>
                <c:pt idx="14">
                  <c:v>5.2498655532916771E-2</c:v>
                </c:pt>
                <c:pt idx="15">
                  <c:v>7.1800884149464839E-2</c:v>
                </c:pt>
                <c:pt idx="16">
                  <c:v>6.5796368583808107E-2</c:v>
                </c:pt>
                <c:pt idx="17">
                  <c:v>8.9466343523121994E-2</c:v>
                </c:pt>
                <c:pt idx="18">
                  <c:v>7.9021422363826144E-2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495744"/>
        <c:axId val="164497280"/>
      </c:barChart>
      <c:lineChart>
        <c:grouping val="standard"/>
        <c:varyColors val="0"/>
        <c:ser>
          <c:idx val="5"/>
          <c:order val="5"/>
          <c:tx>
            <c:strRef>
              <c:f>REwIngavsLimTrade!$J$101</c:f>
              <c:strCache>
                <c:ptCount val="1"/>
                <c:pt idx="0">
                  <c:v> Annualized Costs </c:v>
                </c:pt>
              </c:strCache>
            </c:strRef>
          </c:tx>
          <c:marker>
            <c:symbol val="none"/>
          </c:marker>
          <c:cat>
            <c:strRef>
              <c:f>REwIngavsLimTrade!$A$149:$B$167</c:f>
              <c:strCach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strCache>
            </c:strRef>
          </c:cat>
          <c:val>
            <c:numRef>
              <c:f>REwIngavsLimTrade!$J$149:$J$167</c:f>
              <c:numCache>
                <c:formatCode>0.00</c:formatCode>
                <c:ptCount val="19"/>
                <c:pt idx="0">
                  <c:v>1.7668241129864981E-2</c:v>
                </c:pt>
                <c:pt idx="1">
                  <c:v>2.0109750641038815E-2</c:v>
                </c:pt>
                <c:pt idx="2">
                  <c:v>4.6792614757590556E-2</c:v>
                </c:pt>
                <c:pt idx="3">
                  <c:v>8.8602578709124913E-3</c:v>
                </c:pt>
                <c:pt idx="4">
                  <c:v>9.8052070703090521E-2</c:v>
                </c:pt>
                <c:pt idx="5">
                  <c:v>0.12114992957893556</c:v>
                </c:pt>
                <c:pt idx="6">
                  <c:v>0.10302525795895967</c:v>
                </c:pt>
                <c:pt idx="7">
                  <c:v>5.3517551446429223E-2</c:v>
                </c:pt>
                <c:pt idx="8">
                  <c:v>4.6255140989046595E-2</c:v>
                </c:pt>
                <c:pt idx="9">
                  <c:v>3.6803081336003629E-2</c:v>
                </c:pt>
                <c:pt idx="10">
                  <c:v>3.4251358173094104E-2</c:v>
                </c:pt>
                <c:pt idx="11">
                  <c:v>2.6773197379238667E-2</c:v>
                </c:pt>
                <c:pt idx="12">
                  <c:v>1.4758630980175269E-2</c:v>
                </c:pt>
                <c:pt idx="13">
                  <c:v>6.3811534031508188E-3</c:v>
                </c:pt>
                <c:pt idx="14">
                  <c:v>1.1284307818826278E-3</c:v>
                </c:pt>
                <c:pt idx="15">
                  <c:v>-1.084338363541093E-2</c:v>
                </c:pt>
                <c:pt idx="16">
                  <c:v>-2.0174962954175868E-2</c:v>
                </c:pt>
                <c:pt idx="17">
                  <c:v>-2.434397085879425E-2</c:v>
                </c:pt>
                <c:pt idx="18">
                  <c:v>-6.9364168842405149E-3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495744"/>
        <c:axId val="164497280"/>
      </c:lineChart>
      <c:catAx>
        <c:axId val="164495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64497280"/>
        <c:crosses val="autoZero"/>
        <c:auto val="1"/>
        <c:lblAlgn val="ctr"/>
        <c:lblOffset val="100"/>
        <c:noMultiLvlLbl val="0"/>
      </c:catAx>
      <c:valAx>
        <c:axId val="164497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Billion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644957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REwIngavsLimTrade!$C$55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multiLvlStrRef>
              <c:f>REwIngavsLimTrade!$A$56:$B$98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REwIngavsLimTrade!$C$56:$C$98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250</c:v>
                </c:pt>
                <c:pt idx="7">
                  <c:v>0</c:v>
                </c:pt>
                <c:pt idx="8">
                  <c:v>111.07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250</c:v>
                </c:pt>
                <c:pt idx="29">
                  <c:v>0</c:v>
                </c:pt>
                <c:pt idx="30">
                  <c:v>112.02000000000001</c:v>
                </c:pt>
                <c:pt idx="31">
                  <c:v>0</c:v>
                </c:pt>
                <c:pt idx="32">
                  <c:v>5.31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REwIngavsLimTrade!$D$55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f>REwIngavsLimTrade!$A$56:$B$98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REwIngavsLimTrade!$D$56:$D$98</c:f>
              <c:numCache>
                <c:formatCode>0.0</c:formatCode>
                <c:ptCount val="43"/>
                <c:pt idx="0">
                  <c:v>2</c:v>
                </c:pt>
                <c:pt idx="1">
                  <c:v>302.10000000000002</c:v>
                </c:pt>
                <c:pt idx="2">
                  <c:v>261.33999999999997</c:v>
                </c:pt>
                <c:pt idx="3">
                  <c:v>115.21000000000001</c:v>
                </c:pt>
                <c:pt idx="4">
                  <c:v>144.16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2">
                  <c:v>2</c:v>
                </c:pt>
                <c:pt idx="23">
                  <c:v>302.10000000000002</c:v>
                </c:pt>
                <c:pt idx="24">
                  <c:v>261.33999999999997</c:v>
                </c:pt>
                <c:pt idx="25">
                  <c:v>112.56</c:v>
                </c:pt>
                <c:pt idx="26">
                  <c:v>142.02000000000001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</c:numCache>
            </c:numRef>
          </c:val>
        </c:ser>
        <c:ser>
          <c:idx val="2"/>
          <c:order val="2"/>
          <c:tx>
            <c:strRef>
              <c:f>REwIngavsLimTrade!$E$55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REwIngavsLimTrade!$A$56:$B$98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REwIngavsLimTrade!$E$56:$E$98</c:f>
              <c:numCache>
                <c:formatCode>0.0</c:formatCode>
                <c:ptCount val="43"/>
                <c:pt idx="0">
                  <c:v>0</c:v>
                </c:pt>
                <c:pt idx="1">
                  <c:v>3033</c:v>
                </c:pt>
                <c:pt idx="2">
                  <c:v>4366</c:v>
                </c:pt>
                <c:pt idx="3">
                  <c:v>2371.2999999999997</c:v>
                </c:pt>
                <c:pt idx="4">
                  <c:v>897.23</c:v>
                </c:pt>
                <c:pt idx="5">
                  <c:v>3088.3199999999997</c:v>
                </c:pt>
                <c:pt idx="6">
                  <c:v>2797.87</c:v>
                </c:pt>
                <c:pt idx="7">
                  <c:v>1968.42</c:v>
                </c:pt>
                <c:pt idx="8">
                  <c:v>1800</c:v>
                </c:pt>
                <c:pt idx="9">
                  <c:v>1904.49</c:v>
                </c:pt>
                <c:pt idx="10">
                  <c:v>1307.1400000000001</c:v>
                </c:pt>
                <c:pt idx="11">
                  <c:v>247.67000000000002</c:v>
                </c:pt>
                <c:pt idx="12">
                  <c:v>26.65</c:v>
                </c:pt>
                <c:pt idx="13">
                  <c:v>1.35</c:v>
                </c:pt>
                <c:pt idx="14">
                  <c:v>1.82</c:v>
                </c:pt>
                <c:pt idx="15">
                  <c:v>1.72</c:v>
                </c:pt>
                <c:pt idx="16">
                  <c:v>1.92</c:v>
                </c:pt>
                <c:pt idx="17">
                  <c:v>114.04</c:v>
                </c:pt>
                <c:pt idx="18">
                  <c:v>235.75</c:v>
                </c:pt>
                <c:pt idx="19">
                  <c:v>253.69</c:v>
                </c:pt>
                <c:pt idx="20">
                  <c:v>143.38999999999999</c:v>
                </c:pt>
                <c:pt idx="22">
                  <c:v>0</c:v>
                </c:pt>
                <c:pt idx="23">
                  <c:v>3033</c:v>
                </c:pt>
                <c:pt idx="24">
                  <c:v>4366</c:v>
                </c:pt>
                <c:pt idx="25">
                  <c:v>2384.2599999999998</c:v>
                </c:pt>
                <c:pt idx="26">
                  <c:v>865.65</c:v>
                </c:pt>
                <c:pt idx="27">
                  <c:v>3165.5299999999997</c:v>
                </c:pt>
                <c:pt idx="28">
                  <c:v>2624.4300000000003</c:v>
                </c:pt>
                <c:pt idx="29">
                  <c:v>1700</c:v>
                </c:pt>
                <c:pt idx="30">
                  <c:v>1800</c:v>
                </c:pt>
                <c:pt idx="31">
                  <c:v>1902.18</c:v>
                </c:pt>
                <c:pt idx="32">
                  <c:v>1040.33</c:v>
                </c:pt>
                <c:pt idx="33">
                  <c:v>107.1</c:v>
                </c:pt>
                <c:pt idx="34">
                  <c:v>1.1100000000000001</c:v>
                </c:pt>
                <c:pt idx="35">
                  <c:v>1.1299999999999999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114.04</c:v>
                </c:pt>
                <c:pt idx="40">
                  <c:v>233.98</c:v>
                </c:pt>
                <c:pt idx="41">
                  <c:v>0</c:v>
                </c:pt>
                <c:pt idx="42">
                  <c:v>186.98999999999998</c:v>
                </c:pt>
              </c:numCache>
            </c:numRef>
          </c:val>
        </c:ser>
        <c:ser>
          <c:idx val="3"/>
          <c:order val="3"/>
          <c:tx>
            <c:strRef>
              <c:f>REwIngavsLimTrade!$F$55</c:f>
              <c:strCache>
                <c:ptCount val="1"/>
                <c:pt idx="0">
                  <c:v>Nuclear</c:v>
                </c:pt>
              </c:strCache>
            </c:strRef>
          </c:tx>
          <c:invertIfNegative val="0"/>
          <c:cat>
            <c:multiLvlStrRef>
              <c:f>REwIngavsLimTrade!$A$56:$B$98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REwIngavsLimTrade!$F$56:$F$98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REwIngavsLimTrade!$G$55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multiLvlStrRef>
              <c:f>REwIngavsLimTrade!$A$56:$B$98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REwIngavsLimTrade!$G$56:$G$98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384</c:v>
                </c:pt>
                <c:pt idx="4">
                  <c:v>6</c:v>
                </c:pt>
                <c:pt idx="5">
                  <c:v>557.41</c:v>
                </c:pt>
                <c:pt idx="6">
                  <c:v>26</c:v>
                </c:pt>
                <c:pt idx="7">
                  <c:v>3279.2</c:v>
                </c:pt>
                <c:pt idx="8">
                  <c:v>1005.77</c:v>
                </c:pt>
                <c:pt idx="9">
                  <c:v>589.49</c:v>
                </c:pt>
                <c:pt idx="10">
                  <c:v>1620.8</c:v>
                </c:pt>
                <c:pt idx="11">
                  <c:v>1587.03</c:v>
                </c:pt>
                <c:pt idx="12">
                  <c:v>1670.5</c:v>
                </c:pt>
                <c:pt idx="13">
                  <c:v>1590.81</c:v>
                </c:pt>
                <c:pt idx="14">
                  <c:v>1005.57</c:v>
                </c:pt>
                <c:pt idx="15">
                  <c:v>1091.54</c:v>
                </c:pt>
                <c:pt idx="16">
                  <c:v>1171.42</c:v>
                </c:pt>
                <c:pt idx="17">
                  <c:v>102.24</c:v>
                </c:pt>
                <c:pt idx="18">
                  <c:v>157.44</c:v>
                </c:pt>
                <c:pt idx="19">
                  <c:v>0</c:v>
                </c:pt>
                <c:pt idx="20">
                  <c:v>115.52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384</c:v>
                </c:pt>
                <c:pt idx="26">
                  <c:v>6</c:v>
                </c:pt>
                <c:pt idx="27">
                  <c:v>557.41</c:v>
                </c:pt>
                <c:pt idx="28">
                  <c:v>26</c:v>
                </c:pt>
                <c:pt idx="29">
                  <c:v>3279.2</c:v>
                </c:pt>
                <c:pt idx="30">
                  <c:v>1003.46</c:v>
                </c:pt>
                <c:pt idx="31">
                  <c:v>586</c:v>
                </c:pt>
                <c:pt idx="32">
                  <c:v>1626.6</c:v>
                </c:pt>
                <c:pt idx="33">
                  <c:v>1588</c:v>
                </c:pt>
                <c:pt idx="34">
                  <c:v>1666.3600000000001</c:v>
                </c:pt>
                <c:pt idx="35">
                  <c:v>1591.0900000000001</c:v>
                </c:pt>
                <c:pt idx="36">
                  <c:v>1148.4100000000001</c:v>
                </c:pt>
                <c:pt idx="37">
                  <c:v>1089.8400000000001</c:v>
                </c:pt>
                <c:pt idx="38">
                  <c:v>1169.7</c:v>
                </c:pt>
                <c:pt idx="39">
                  <c:v>156.9</c:v>
                </c:pt>
                <c:pt idx="40">
                  <c:v>249.86</c:v>
                </c:pt>
                <c:pt idx="41">
                  <c:v>86.59</c:v>
                </c:pt>
                <c:pt idx="42">
                  <c:v>112.5</c:v>
                </c:pt>
              </c:numCache>
            </c:numRef>
          </c:val>
        </c:ser>
        <c:ser>
          <c:idx val="5"/>
          <c:order val="5"/>
          <c:tx>
            <c:strRef>
              <c:f>REwIngavsLimTrade!$H$55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REwIngavsLimTrade!$A$56:$B$98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REwIngavsLimTrade!$H$56:$H$98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35</c:v>
                </c:pt>
                <c:pt idx="4">
                  <c:v>193.8</c:v>
                </c:pt>
                <c:pt idx="5">
                  <c:v>101.5</c:v>
                </c:pt>
                <c:pt idx="6">
                  <c:v>97.77000000000001</c:v>
                </c:pt>
                <c:pt idx="7">
                  <c:v>8.5</c:v>
                </c:pt>
                <c:pt idx="8">
                  <c:v>177.47</c:v>
                </c:pt>
                <c:pt idx="9">
                  <c:v>12.66</c:v>
                </c:pt>
                <c:pt idx="10">
                  <c:v>22.310000000000002</c:v>
                </c:pt>
                <c:pt idx="11">
                  <c:v>37.03</c:v>
                </c:pt>
                <c:pt idx="12">
                  <c:v>32.410000000000004</c:v>
                </c:pt>
                <c:pt idx="13">
                  <c:v>468.07000000000005</c:v>
                </c:pt>
                <c:pt idx="14">
                  <c:v>484.83000000000004</c:v>
                </c:pt>
                <c:pt idx="15">
                  <c:v>33.269999999999996</c:v>
                </c:pt>
                <c:pt idx="16">
                  <c:v>321.02999999999997</c:v>
                </c:pt>
                <c:pt idx="17">
                  <c:v>123.96000000000001</c:v>
                </c:pt>
                <c:pt idx="18">
                  <c:v>102.47</c:v>
                </c:pt>
                <c:pt idx="19">
                  <c:v>127.80000000000001</c:v>
                </c:pt>
                <c:pt idx="20">
                  <c:v>124.25</c:v>
                </c:pt>
                <c:pt idx="22">
                  <c:v>0</c:v>
                </c:pt>
                <c:pt idx="23">
                  <c:v>0</c:v>
                </c:pt>
                <c:pt idx="24">
                  <c:v>30</c:v>
                </c:pt>
                <c:pt idx="25">
                  <c:v>35</c:v>
                </c:pt>
                <c:pt idx="26">
                  <c:v>247.2</c:v>
                </c:pt>
                <c:pt idx="27">
                  <c:v>227.5</c:v>
                </c:pt>
                <c:pt idx="28">
                  <c:v>110.4</c:v>
                </c:pt>
                <c:pt idx="29">
                  <c:v>138.25</c:v>
                </c:pt>
                <c:pt idx="30">
                  <c:v>197.66</c:v>
                </c:pt>
                <c:pt idx="31">
                  <c:v>87.38</c:v>
                </c:pt>
                <c:pt idx="32">
                  <c:v>92.06</c:v>
                </c:pt>
                <c:pt idx="33">
                  <c:v>107.19</c:v>
                </c:pt>
                <c:pt idx="34">
                  <c:v>99.740000000000009</c:v>
                </c:pt>
                <c:pt idx="35">
                  <c:v>487.59000000000003</c:v>
                </c:pt>
                <c:pt idx="36">
                  <c:v>509.72</c:v>
                </c:pt>
                <c:pt idx="37">
                  <c:v>102</c:v>
                </c:pt>
                <c:pt idx="38">
                  <c:v>304.63</c:v>
                </c:pt>
                <c:pt idx="39">
                  <c:v>110.25000000000001</c:v>
                </c:pt>
                <c:pt idx="40">
                  <c:v>34.57</c:v>
                </c:pt>
                <c:pt idx="41">
                  <c:v>40.69</c:v>
                </c:pt>
                <c:pt idx="42">
                  <c:v>0</c:v>
                </c:pt>
              </c:numCache>
            </c:numRef>
          </c:val>
        </c:ser>
        <c:ser>
          <c:idx val="6"/>
          <c:order val="6"/>
          <c:tx>
            <c:strRef>
              <c:f>REwIngavsLimTrade!$I$55</c:f>
              <c:strCache>
                <c:ptCount val="1"/>
                <c:pt idx="0">
                  <c:v>Solar PV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multiLvlStrRef>
              <c:f>REwIngavsLimTrade!$A$56:$B$98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REwIngavsLimTrade!$I$56:$I$98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21.39</c:v>
                </c:pt>
                <c:pt idx="4">
                  <c:v>89.88</c:v>
                </c:pt>
                <c:pt idx="5">
                  <c:v>166.2</c:v>
                </c:pt>
                <c:pt idx="6">
                  <c:v>302.84999999999997</c:v>
                </c:pt>
                <c:pt idx="7">
                  <c:v>32.78</c:v>
                </c:pt>
                <c:pt idx="8">
                  <c:v>4.21</c:v>
                </c:pt>
                <c:pt idx="9">
                  <c:v>89.57</c:v>
                </c:pt>
                <c:pt idx="10">
                  <c:v>58.370000000000005</c:v>
                </c:pt>
                <c:pt idx="11">
                  <c:v>79.240000000000009</c:v>
                </c:pt>
                <c:pt idx="12">
                  <c:v>246.3</c:v>
                </c:pt>
                <c:pt idx="13">
                  <c:v>304.06000000000006</c:v>
                </c:pt>
                <c:pt idx="14">
                  <c:v>773.01999999999975</c:v>
                </c:pt>
                <c:pt idx="15">
                  <c:v>482.24</c:v>
                </c:pt>
                <c:pt idx="16">
                  <c:v>727.81000000000017</c:v>
                </c:pt>
                <c:pt idx="17">
                  <c:v>233.17000000000002</c:v>
                </c:pt>
                <c:pt idx="18">
                  <c:v>160.00999999999996</c:v>
                </c:pt>
                <c:pt idx="19">
                  <c:v>156.66000000000003</c:v>
                </c:pt>
                <c:pt idx="20">
                  <c:v>84.95</c:v>
                </c:pt>
                <c:pt idx="22">
                  <c:v>0</c:v>
                </c:pt>
                <c:pt idx="23">
                  <c:v>0</c:v>
                </c:pt>
                <c:pt idx="24">
                  <c:v>40</c:v>
                </c:pt>
                <c:pt idx="25">
                  <c:v>104.75999999999999</c:v>
                </c:pt>
                <c:pt idx="26">
                  <c:v>171.09</c:v>
                </c:pt>
                <c:pt idx="27">
                  <c:v>38.24</c:v>
                </c:pt>
                <c:pt idx="28">
                  <c:v>294.35999999999996</c:v>
                </c:pt>
                <c:pt idx="29">
                  <c:v>13.02</c:v>
                </c:pt>
                <c:pt idx="30">
                  <c:v>6.75</c:v>
                </c:pt>
                <c:pt idx="31">
                  <c:v>175.18</c:v>
                </c:pt>
                <c:pt idx="32">
                  <c:v>355.40999999999997</c:v>
                </c:pt>
                <c:pt idx="33">
                  <c:v>266.36</c:v>
                </c:pt>
                <c:pt idx="34">
                  <c:v>64.13</c:v>
                </c:pt>
                <c:pt idx="35">
                  <c:v>531.69000000000005</c:v>
                </c:pt>
                <c:pt idx="36">
                  <c:v>566.65999999999985</c:v>
                </c:pt>
                <c:pt idx="37">
                  <c:v>112.14000000000001</c:v>
                </c:pt>
                <c:pt idx="38">
                  <c:v>94.420000000000016</c:v>
                </c:pt>
                <c:pt idx="39">
                  <c:v>540.09000000000015</c:v>
                </c:pt>
                <c:pt idx="40">
                  <c:v>367.87999999999994</c:v>
                </c:pt>
                <c:pt idx="41">
                  <c:v>136.53</c:v>
                </c:pt>
                <c:pt idx="42">
                  <c:v>59.04</c:v>
                </c:pt>
              </c:numCache>
            </c:numRef>
          </c:val>
        </c:ser>
        <c:ser>
          <c:idx val="7"/>
          <c:order val="7"/>
          <c:tx>
            <c:strRef>
              <c:f>REwIngavsLimTrade!$J$55</c:f>
              <c:strCache>
                <c:ptCount val="1"/>
                <c:pt idx="0">
                  <c:v>Solar Thermal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REwIngavsLimTrade!$A$56:$B$98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REwIngavsLimTrade!$J$56:$J$98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31.93</c:v>
                </c:pt>
                <c:pt idx="18">
                  <c:v>278.51</c:v>
                </c:pt>
                <c:pt idx="19">
                  <c:v>439.27</c:v>
                </c:pt>
                <c:pt idx="20">
                  <c:v>252.25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124.63999999999999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0.17</c:v>
                </c:pt>
                <c:pt idx="35">
                  <c:v>0.74</c:v>
                </c:pt>
                <c:pt idx="36">
                  <c:v>67.010000000000005</c:v>
                </c:pt>
                <c:pt idx="37">
                  <c:v>77.830000000000013</c:v>
                </c:pt>
                <c:pt idx="38">
                  <c:v>77.740000000000009</c:v>
                </c:pt>
                <c:pt idx="39">
                  <c:v>76.97999999999999</c:v>
                </c:pt>
                <c:pt idx="40">
                  <c:v>73.260000000000005</c:v>
                </c:pt>
                <c:pt idx="41">
                  <c:v>839.78</c:v>
                </c:pt>
                <c:pt idx="42">
                  <c:v>223.39</c:v>
                </c:pt>
              </c:numCache>
            </c:numRef>
          </c:val>
        </c:ser>
        <c:ser>
          <c:idx val="8"/>
          <c:order val="8"/>
          <c:tx>
            <c:strRef>
              <c:f>REwIngavsLimTrade!$K$55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multiLvlStrRef>
              <c:f>REwIngavsLimTrade!$A$56:$B$98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REwIngavsLimTrade!$K$56:$K$98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20</c:v>
                </c:pt>
                <c:pt idx="4">
                  <c:v>426.17999999999995</c:v>
                </c:pt>
                <c:pt idx="5">
                  <c:v>506.04</c:v>
                </c:pt>
                <c:pt idx="6">
                  <c:v>42.36</c:v>
                </c:pt>
                <c:pt idx="7">
                  <c:v>19.329999999999998</c:v>
                </c:pt>
                <c:pt idx="8">
                  <c:v>15.28</c:v>
                </c:pt>
                <c:pt idx="9">
                  <c:v>16.3</c:v>
                </c:pt>
                <c:pt idx="10">
                  <c:v>17.97</c:v>
                </c:pt>
                <c:pt idx="11">
                  <c:v>20.76</c:v>
                </c:pt>
                <c:pt idx="12">
                  <c:v>45.66</c:v>
                </c:pt>
                <c:pt idx="13">
                  <c:v>26.86</c:v>
                </c:pt>
                <c:pt idx="14">
                  <c:v>28.18</c:v>
                </c:pt>
                <c:pt idx="15">
                  <c:v>23.94</c:v>
                </c:pt>
                <c:pt idx="16">
                  <c:v>25.12</c:v>
                </c:pt>
                <c:pt idx="17">
                  <c:v>41.93</c:v>
                </c:pt>
                <c:pt idx="18">
                  <c:v>32.340000000000003</c:v>
                </c:pt>
                <c:pt idx="19">
                  <c:v>34.92</c:v>
                </c:pt>
                <c:pt idx="20">
                  <c:v>30.25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20</c:v>
                </c:pt>
                <c:pt idx="26">
                  <c:v>417.09</c:v>
                </c:pt>
                <c:pt idx="27">
                  <c:v>506.02000000000004</c:v>
                </c:pt>
                <c:pt idx="28">
                  <c:v>10.45</c:v>
                </c:pt>
                <c:pt idx="29">
                  <c:v>51.230000000000004</c:v>
                </c:pt>
                <c:pt idx="30">
                  <c:v>15.28</c:v>
                </c:pt>
                <c:pt idx="31">
                  <c:v>16.66</c:v>
                </c:pt>
                <c:pt idx="32">
                  <c:v>17.600000000000001</c:v>
                </c:pt>
                <c:pt idx="33">
                  <c:v>29.840000000000003</c:v>
                </c:pt>
                <c:pt idx="34">
                  <c:v>45.7</c:v>
                </c:pt>
                <c:pt idx="35">
                  <c:v>26.86</c:v>
                </c:pt>
                <c:pt idx="36">
                  <c:v>28.18</c:v>
                </c:pt>
                <c:pt idx="37">
                  <c:v>23.94</c:v>
                </c:pt>
                <c:pt idx="38">
                  <c:v>24.45</c:v>
                </c:pt>
                <c:pt idx="39">
                  <c:v>42.44</c:v>
                </c:pt>
                <c:pt idx="40">
                  <c:v>32.64</c:v>
                </c:pt>
                <c:pt idx="41">
                  <c:v>34.49</c:v>
                </c:pt>
                <c:pt idx="42">
                  <c:v>30.63</c:v>
                </c:pt>
              </c:numCache>
            </c:numRef>
          </c:val>
        </c:ser>
        <c:ser>
          <c:idx val="10"/>
          <c:order val="9"/>
          <c:tx>
            <c:strRef>
              <c:f>REwIngavsLimTrade!$M$55</c:f>
              <c:strCache>
                <c:ptCount val="1"/>
                <c:pt idx="0">
                  <c:v>Dist. Oil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multiLvlStrRef>
              <c:f>REwIngavsLimTrade!$A$56:$B$98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REwIngavsLimTrade!$M$56:$M$98</c:f>
              <c:numCache>
                <c:formatCode>0.0</c:formatCode>
                <c:ptCount val="43"/>
                <c:pt idx="0">
                  <c:v>31.88</c:v>
                </c:pt>
                <c:pt idx="1">
                  <c:v>1309.7299999999998</c:v>
                </c:pt>
                <c:pt idx="2">
                  <c:v>891.43999999999994</c:v>
                </c:pt>
                <c:pt idx="3">
                  <c:v>275.39</c:v>
                </c:pt>
                <c:pt idx="4">
                  <c:v>209.40999999999997</c:v>
                </c:pt>
                <c:pt idx="5">
                  <c:v>161.63</c:v>
                </c:pt>
                <c:pt idx="6">
                  <c:v>188.55999999999997</c:v>
                </c:pt>
                <c:pt idx="7">
                  <c:v>194.17000000000002</c:v>
                </c:pt>
                <c:pt idx="8">
                  <c:v>203.84</c:v>
                </c:pt>
                <c:pt idx="9">
                  <c:v>198.59</c:v>
                </c:pt>
                <c:pt idx="10">
                  <c:v>184.02999999999997</c:v>
                </c:pt>
                <c:pt idx="11">
                  <c:v>1486.2</c:v>
                </c:pt>
                <c:pt idx="12">
                  <c:v>1071.9699999999998</c:v>
                </c:pt>
                <c:pt idx="13">
                  <c:v>278.25000000000006</c:v>
                </c:pt>
                <c:pt idx="14">
                  <c:v>139.43</c:v>
                </c:pt>
                <c:pt idx="15">
                  <c:v>205.94</c:v>
                </c:pt>
                <c:pt idx="16">
                  <c:v>193.74</c:v>
                </c:pt>
                <c:pt idx="17">
                  <c:v>240.73999999999998</c:v>
                </c:pt>
                <c:pt idx="18">
                  <c:v>263.23</c:v>
                </c:pt>
                <c:pt idx="19">
                  <c:v>222.35000000000002</c:v>
                </c:pt>
                <c:pt idx="20">
                  <c:v>300.87</c:v>
                </c:pt>
                <c:pt idx="22">
                  <c:v>31.939999999999998</c:v>
                </c:pt>
                <c:pt idx="23">
                  <c:v>1309.6199999999999</c:v>
                </c:pt>
                <c:pt idx="24">
                  <c:v>891.44999999999993</c:v>
                </c:pt>
                <c:pt idx="25">
                  <c:v>276.35000000000002</c:v>
                </c:pt>
                <c:pt idx="26">
                  <c:v>221.99</c:v>
                </c:pt>
                <c:pt idx="27">
                  <c:v>164.24</c:v>
                </c:pt>
                <c:pt idx="28">
                  <c:v>190.39</c:v>
                </c:pt>
                <c:pt idx="29">
                  <c:v>193.04</c:v>
                </c:pt>
                <c:pt idx="30">
                  <c:v>198.94</c:v>
                </c:pt>
                <c:pt idx="31">
                  <c:v>193.54</c:v>
                </c:pt>
                <c:pt idx="32">
                  <c:v>161.43999999999997</c:v>
                </c:pt>
                <c:pt idx="33">
                  <c:v>1483.2499999999998</c:v>
                </c:pt>
                <c:pt idx="34">
                  <c:v>1069.9099999999999</c:v>
                </c:pt>
                <c:pt idx="35">
                  <c:v>261.35000000000002</c:v>
                </c:pt>
                <c:pt idx="36">
                  <c:v>150.24</c:v>
                </c:pt>
                <c:pt idx="37">
                  <c:v>232.32</c:v>
                </c:pt>
                <c:pt idx="38">
                  <c:v>214.34999999999997</c:v>
                </c:pt>
                <c:pt idx="39">
                  <c:v>301.89</c:v>
                </c:pt>
                <c:pt idx="40">
                  <c:v>257.39</c:v>
                </c:pt>
                <c:pt idx="41">
                  <c:v>320.58</c:v>
                </c:pt>
                <c:pt idx="42">
                  <c:v>187.36</c:v>
                </c:pt>
              </c:numCache>
            </c:numRef>
          </c:val>
        </c:ser>
        <c:ser>
          <c:idx val="11"/>
          <c:order val="10"/>
          <c:tx>
            <c:strRef>
              <c:f>REwIngavsLimTrade!$N$55</c:f>
              <c:strCache>
                <c:ptCount val="1"/>
                <c:pt idx="0">
                  <c:v>Dist. Biomass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multiLvlStrRef>
              <c:f>REwIngavsLimTrade!$A$56:$B$98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REwIngavsLimTrade!$N$56:$N$98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2"/>
          <c:order val="11"/>
          <c:tx>
            <c:strRef>
              <c:f>REwIngavsLimTrade!$O$55</c:f>
              <c:strCache>
                <c:ptCount val="1"/>
                <c:pt idx="0">
                  <c:v>Mini Hydro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multiLvlStrRef>
              <c:f>REwIngavsLimTrade!$A$56:$B$98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REwIngavsLimTrade!$O$56:$O$98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302.53000000000003</c:v>
                </c:pt>
                <c:pt idx="5">
                  <c:v>52.16</c:v>
                </c:pt>
                <c:pt idx="6">
                  <c:v>164.21</c:v>
                </c:pt>
                <c:pt idx="7">
                  <c:v>171.55999999999997</c:v>
                </c:pt>
                <c:pt idx="8">
                  <c:v>136.58000000000001</c:v>
                </c:pt>
                <c:pt idx="9">
                  <c:v>91.759999999999991</c:v>
                </c:pt>
                <c:pt idx="10">
                  <c:v>157.88</c:v>
                </c:pt>
                <c:pt idx="11">
                  <c:v>191.83</c:v>
                </c:pt>
                <c:pt idx="12">
                  <c:v>266.52</c:v>
                </c:pt>
                <c:pt idx="13">
                  <c:v>210.97000000000003</c:v>
                </c:pt>
                <c:pt idx="14">
                  <c:v>236.54</c:v>
                </c:pt>
                <c:pt idx="15">
                  <c:v>116.81</c:v>
                </c:pt>
                <c:pt idx="16">
                  <c:v>246.13</c:v>
                </c:pt>
                <c:pt idx="17">
                  <c:v>267.79999999999995</c:v>
                </c:pt>
                <c:pt idx="18">
                  <c:v>259.97000000000003</c:v>
                </c:pt>
                <c:pt idx="19">
                  <c:v>277.95999999999998</c:v>
                </c:pt>
                <c:pt idx="20">
                  <c:v>198.78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305.43000000000006</c:v>
                </c:pt>
                <c:pt idx="27">
                  <c:v>51.42</c:v>
                </c:pt>
                <c:pt idx="28">
                  <c:v>159.18</c:v>
                </c:pt>
                <c:pt idx="29">
                  <c:v>173.66999999999996</c:v>
                </c:pt>
                <c:pt idx="30">
                  <c:v>134.63</c:v>
                </c:pt>
                <c:pt idx="31">
                  <c:v>91.579999999999984</c:v>
                </c:pt>
                <c:pt idx="32">
                  <c:v>159.29</c:v>
                </c:pt>
                <c:pt idx="33">
                  <c:v>194.25000000000003</c:v>
                </c:pt>
                <c:pt idx="34">
                  <c:v>261.91999999999996</c:v>
                </c:pt>
                <c:pt idx="35">
                  <c:v>207.13000000000002</c:v>
                </c:pt>
                <c:pt idx="36">
                  <c:v>245.06</c:v>
                </c:pt>
                <c:pt idx="37">
                  <c:v>124.02</c:v>
                </c:pt>
                <c:pt idx="38">
                  <c:v>226.36</c:v>
                </c:pt>
                <c:pt idx="39">
                  <c:v>279.77999999999997</c:v>
                </c:pt>
                <c:pt idx="40">
                  <c:v>261.61999999999995</c:v>
                </c:pt>
                <c:pt idx="41">
                  <c:v>271.46999999999997</c:v>
                </c:pt>
                <c:pt idx="42">
                  <c:v>198.58</c:v>
                </c:pt>
              </c:numCache>
            </c:numRef>
          </c:val>
        </c:ser>
        <c:ser>
          <c:idx val="13"/>
          <c:order val="12"/>
          <c:tx>
            <c:strRef>
              <c:f>REwIngavsLimTrade!$P$55</c:f>
              <c:strCache>
                <c:ptCount val="1"/>
                <c:pt idx="0">
                  <c:v>Dist.Solar PV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REwIngavsLimTrade!$A$56:$B$98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Renewable</c:v>
                  </c:pt>
                  <c:pt idx="22">
                    <c:v>RE limited trade</c:v>
                  </c:pt>
                </c:lvl>
              </c:multiLvlStrCache>
            </c:multiLvlStrRef>
          </c:cat>
          <c:val>
            <c:numRef>
              <c:f>REwIngavsLimTrade!$P$56:$P$98</c:f>
              <c:numCache>
                <c:formatCode>0.0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7.8000000000000007</c:v>
                </c:pt>
                <c:pt idx="4">
                  <c:v>7</c:v>
                </c:pt>
                <c:pt idx="5">
                  <c:v>2.7800000000000002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7.6</c:v>
                </c:pt>
                <c:pt idx="10">
                  <c:v>10</c:v>
                </c:pt>
                <c:pt idx="11">
                  <c:v>2.2000000000000002</c:v>
                </c:pt>
                <c:pt idx="12">
                  <c:v>10.69</c:v>
                </c:pt>
                <c:pt idx="13">
                  <c:v>2.84</c:v>
                </c:pt>
                <c:pt idx="14">
                  <c:v>3.04</c:v>
                </c:pt>
                <c:pt idx="15">
                  <c:v>0.53</c:v>
                </c:pt>
                <c:pt idx="16">
                  <c:v>9.75</c:v>
                </c:pt>
                <c:pt idx="17">
                  <c:v>86.740000000000009</c:v>
                </c:pt>
                <c:pt idx="18">
                  <c:v>37.06</c:v>
                </c:pt>
                <c:pt idx="19">
                  <c:v>68.179999999999993</c:v>
                </c:pt>
                <c:pt idx="20">
                  <c:v>774.33999999999992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7.8000000000000007</c:v>
                </c:pt>
                <c:pt idx="26">
                  <c:v>11.03</c:v>
                </c:pt>
                <c:pt idx="27">
                  <c:v>30.19</c:v>
                </c:pt>
                <c:pt idx="28">
                  <c:v>1.6</c:v>
                </c:pt>
                <c:pt idx="29">
                  <c:v>0</c:v>
                </c:pt>
                <c:pt idx="30">
                  <c:v>4.13</c:v>
                </c:pt>
                <c:pt idx="31">
                  <c:v>7.6</c:v>
                </c:pt>
                <c:pt idx="32">
                  <c:v>10</c:v>
                </c:pt>
                <c:pt idx="33">
                  <c:v>2.2000000000000002</c:v>
                </c:pt>
                <c:pt idx="34">
                  <c:v>11.02</c:v>
                </c:pt>
                <c:pt idx="35">
                  <c:v>2.52</c:v>
                </c:pt>
                <c:pt idx="36">
                  <c:v>4.34</c:v>
                </c:pt>
                <c:pt idx="37">
                  <c:v>0.54</c:v>
                </c:pt>
                <c:pt idx="38">
                  <c:v>40.630000000000003</c:v>
                </c:pt>
                <c:pt idx="39">
                  <c:v>206.68</c:v>
                </c:pt>
                <c:pt idx="40">
                  <c:v>159.41</c:v>
                </c:pt>
                <c:pt idx="41">
                  <c:v>194.55</c:v>
                </c:pt>
                <c:pt idx="42">
                  <c:v>953.67000000000007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00"/>
        <c:axId val="164659968"/>
        <c:axId val="164661504"/>
      </c:barChart>
      <c:catAx>
        <c:axId val="164659968"/>
        <c:scaling>
          <c:orientation val="minMax"/>
        </c:scaling>
        <c:delete val="0"/>
        <c:axPos val="b"/>
        <c:majorTickMark val="out"/>
        <c:minorTickMark val="none"/>
        <c:tickLblPos val="nextTo"/>
        <c:crossAx val="164661504"/>
        <c:crosses val="autoZero"/>
        <c:auto val="1"/>
        <c:lblAlgn val="ctr"/>
        <c:lblOffset val="100"/>
        <c:noMultiLvlLbl val="0"/>
      </c:catAx>
      <c:valAx>
        <c:axId val="1646615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64659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Overview!$T$5</c:f>
              <c:strCache>
                <c:ptCount val="1"/>
                <c:pt idx="0">
                  <c:v>Fossil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Overview!$C$40:$C$46</c:f>
              <c:strCache>
                <c:ptCount val="7"/>
                <c:pt idx="0">
                  <c:v>2010</c:v>
                </c:pt>
                <c:pt idx="1">
                  <c:v>0Reference, 2030</c:v>
                </c:pt>
                <c:pt idx="2">
                  <c:v>1Renewable, 2030</c:v>
                </c:pt>
                <c:pt idx="3">
                  <c:v>1bRenewable, 2030</c:v>
                </c:pt>
                <c:pt idx="4">
                  <c:v>0Reference, 2050</c:v>
                </c:pt>
                <c:pt idx="5">
                  <c:v>1Renewable, 2050</c:v>
                </c:pt>
                <c:pt idx="6">
                  <c:v>1bRenewable, 2050</c:v>
                </c:pt>
              </c:strCache>
            </c:strRef>
          </c:cat>
          <c:val>
            <c:numRef>
              <c:f>Overview!$T$40:$T$46</c:f>
              <c:numCache>
                <c:formatCode>#,##0</c:formatCode>
                <c:ptCount val="7"/>
                <c:pt idx="0">
                  <c:v>37.849069199999995</c:v>
                </c:pt>
                <c:pt idx="1">
                  <c:v>154.03181039999998</c:v>
                </c:pt>
                <c:pt idx="2">
                  <c:v>105.00112679999998</c:v>
                </c:pt>
                <c:pt idx="3">
                  <c:v>108.8667396</c:v>
                </c:pt>
                <c:pt idx="4">
                  <c:v>470.78587679999998</c:v>
                </c:pt>
                <c:pt idx="5">
                  <c:v>105.12525600000002</c:v>
                </c:pt>
                <c:pt idx="6">
                  <c:v>142.39879319999997</c:v>
                </c:pt>
              </c:numCache>
            </c:numRef>
          </c:val>
        </c:ser>
        <c:ser>
          <c:idx val="1"/>
          <c:order val="1"/>
          <c:tx>
            <c:strRef>
              <c:f>Overview!$U$5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Overview!$C$40:$C$46</c:f>
              <c:strCache>
                <c:ptCount val="7"/>
                <c:pt idx="0">
                  <c:v>2010</c:v>
                </c:pt>
                <c:pt idx="1">
                  <c:v>0Reference, 2030</c:v>
                </c:pt>
                <c:pt idx="2">
                  <c:v>1Renewable, 2030</c:v>
                </c:pt>
                <c:pt idx="3">
                  <c:v>1bRenewable, 2030</c:v>
                </c:pt>
                <c:pt idx="4">
                  <c:v>0Reference, 2050</c:v>
                </c:pt>
                <c:pt idx="5">
                  <c:v>1Renewable, 2050</c:v>
                </c:pt>
                <c:pt idx="6">
                  <c:v>1bRenewable, 2050</c:v>
                </c:pt>
              </c:strCache>
            </c:strRef>
          </c:cat>
          <c:val>
            <c:numRef>
              <c:f>Overview!$U$40:$U$46</c:f>
              <c:numCache>
                <c:formatCode>#,##0</c:formatCode>
                <c:ptCount val="7"/>
                <c:pt idx="0">
                  <c:v>10.406529599999997</c:v>
                </c:pt>
                <c:pt idx="1">
                  <c:v>82.164858000000009</c:v>
                </c:pt>
                <c:pt idx="2">
                  <c:v>82.478904</c:v>
                </c:pt>
                <c:pt idx="3">
                  <c:v>83.016592799999998</c:v>
                </c:pt>
                <c:pt idx="4">
                  <c:v>90.951663600000003</c:v>
                </c:pt>
                <c:pt idx="5">
                  <c:v>91.637396400000029</c:v>
                </c:pt>
                <c:pt idx="6">
                  <c:v>91.637396400000029</c:v>
                </c:pt>
              </c:numCache>
            </c:numRef>
          </c:val>
        </c:ser>
        <c:ser>
          <c:idx val="2"/>
          <c:order val="2"/>
          <c:tx>
            <c:strRef>
              <c:f>Overview!$V$5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Overview!$C$40:$C$46</c:f>
              <c:strCache>
                <c:ptCount val="7"/>
                <c:pt idx="0">
                  <c:v>2010</c:v>
                </c:pt>
                <c:pt idx="1">
                  <c:v>0Reference, 2030</c:v>
                </c:pt>
                <c:pt idx="2">
                  <c:v>1Renewable, 2030</c:v>
                </c:pt>
                <c:pt idx="3">
                  <c:v>1bRenewable, 2030</c:v>
                </c:pt>
                <c:pt idx="4">
                  <c:v>0Reference, 2050</c:v>
                </c:pt>
                <c:pt idx="5">
                  <c:v>1Renewable, 2050</c:v>
                </c:pt>
                <c:pt idx="6">
                  <c:v>1bRenewable, 2050</c:v>
                </c:pt>
              </c:strCache>
            </c:strRef>
          </c:cat>
          <c:val>
            <c:numRef>
              <c:f>Overview!$V$40:$V$46</c:f>
              <c:numCache>
                <c:formatCode>#,##0</c:formatCode>
                <c:ptCount val="7"/>
                <c:pt idx="0">
                  <c:v>0</c:v>
                </c:pt>
                <c:pt idx="1">
                  <c:v>1.3271399999999998</c:v>
                </c:pt>
                <c:pt idx="2">
                  <c:v>3.5462232</c:v>
                </c:pt>
                <c:pt idx="3">
                  <c:v>3.5487636</c:v>
                </c:pt>
                <c:pt idx="4">
                  <c:v>7.5336E-2</c:v>
                </c:pt>
                <c:pt idx="5">
                  <c:v>6.9047196</c:v>
                </c:pt>
                <c:pt idx="6">
                  <c:v>7.8224172000000003</c:v>
                </c:pt>
              </c:numCache>
            </c:numRef>
          </c:val>
        </c:ser>
        <c:ser>
          <c:idx val="3"/>
          <c:order val="3"/>
          <c:tx>
            <c:strRef>
              <c:f>Overview!$W$5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Overview!$C$40:$C$46</c:f>
              <c:strCache>
                <c:ptCount val="7"/>
                <c:pt idx="0">
                  <c:v>2010</c:v>
                </c:pt>
                <c:pt idx="1">
                  <c:v>0Reference, 2030</c:v>
                </c:pt>
                <c:pt idx="2">
                  <c:v>1Renewable, 2030</c:v>
                </c:pt>
                <c:pt idx="3">
                  <c:v>1bRenewable, 2030</c:v>
                </c:pt>
                <c:pt idx="4">
                  <c:v>0Reference, 2050</c:v>
                </c:pt>
                <c:pt idx="5">
                  <c:v>1Renewable, 2050</c:v>
                </c:pt>
                <c:pt idx="6">
                  <c:v>1bRenewable, 2050</c:v>
                </c:pt>
              </c:strCache>
            </c:strRef>
          </c:cat>
          <c:val>
            <c:numRef>
              <c:f>Overview!$W$40:$W$46</c:f>
              <c:numCache>
                <c:formatCode>#,##0</c:formatCode>
                <c:ptCount val="7"/>
                <c:pt idx="0">
                  <c:v>0</c:v>
                </c:pt>
                <c:pt idx="1">
                  <c:v>0.13972200000000001</c:v>
                </c:pt>
                <c:pt idx="2">
                  <c:v>14.1026364</c:v>
                </c:pt>
                <c:pt idx="3">
                  <c:v>26.976595199999995</c:v>
                </c:pt>
                <c:pt idx="4">
                  <c:v>0</c:v>
                </c:pt>
                <c:pt idx="5">
                  <c:v>271.91302799999994</c:v>
                </c:pt>
                <c:pt idx="6">
                  <c:v>272.52491399999997</c:v>
                </c:pt>
              </c:numCache>
            </c:numRef>
          </c:val>
        </c:ser>
        <c:ser>
          <c:idx val="4"/>
          <c:order val="4"/>
          <c:tx>
            <c:strRef>
              <c:f>Overview!$X$5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Overview!$C$40:$C$46</c:f>
              <c:strCache>
                <c:ptCount val="7"/>
                <c:pt idx="0">
                  <c:v>2010</c:v>
                </c:pt>
                <c:pt idx="1">
                  <c:v>0Reference, 2030</c:v>
                </c:pt>
                <c:pt idx="2">
                  <c:v>1Renewable, 2030</c:v>
                </c:pt>
                <c:pt idx="3">
                  <c:v>1bRenewable, 2030</c:v>
                </c:pt>
                <c:pt idx="4">
                  <c:v>0Reference, 2050</c:v>
                </c:pt>
                <c:pt idx="5">
                  <c:v>1Renewable, 2050</c:v>
                </c:pt>
                <c:pt idx="6">
                  <c:v>1bRenewable, 2050</c:v>
                </c:pt>
              </c:strCache>
            </c:strRef>
          </c:cat>
          <c:val>
            <c:numRef>
              <c:f>Overview!$X$40:$X$46</c:f>
              <c:numCache>
                <c:formatCode>#,##0</c:formatCode>
                <c:ptCount val="7"/>
                <c:pt idx="0">
                  <c:v>0</c:v>
                </c:pt>
                <c:pt idx="1">
                  <c:v>10.932917999999999</c:v>
                </c:pt>
                <c:pt idx="2">
                  <c:v>11.760562799999999</c:v>
                </c:pt>
                <c:pt idx="3">
                  <c:v>25.226697599999998</c:v>
                </c:pt>
                <c:pt idx="4">
                  <c:v>40.2769908</c:v>
                </c:pt>
                <c:pt idx="5">
                  <c:v>50.1827112</c:v>
                </c:pt>
                <c:pt idx="6">
                  <c:v>63.581218799999988</c:v>
                </c:pt>
              </c:numCache>
            </c:numRef>
          </c:val>
        </c:ser>
        <c:ser>
          <c:idx val="5"/>
          <c:order val="5"/>
          <c:tx>
            <c:strRef>
              <c:f>Overview!$Y$5</c:f>
              <c:strCache>
                <c:ptCount val="1"/>
                <c:pt idx="0">
                  <c:v>Net Imports</c:v>
                </c:pt>
              </c:strCache>
            </c:strRef>
          </c:tx>
          <c:invertIfNegative val="0"/>
          <c:cat>
            <c:strRef>
              <c:f>Overview!$C$40:$C$46</c:f>
              <c:strCache>
                <c:ptCount val="7"/>
                <c:pt idx="0">
                  <c:v>2010</c:v>
                </c:pt>
                <c:pt idx="1">
                  <c:v>0Reference, 2030</c:v>
                </c:pt>
                <c:pt idx="2">
                  <c:v>1Renewable, 2030</c:v>
                </c:pt>
                <c:pt idx="3">
                  <c:v>1bRenewable, 2030</c:v>
                </c:pt>
                <c:pt idx="4">
                  <c:v>0Reference, 2050</c:v>
                </c:pt>
                <c:pt idx="5">
                  <c:v>1Renewable, 2050</c:v>
                </c:pt>
                <c:pt idx="6">
                  <c:v>1bRenewable, 2050</c:v>
                </c:pt>
              </c:strCache>
            </c:strRef>
          </c:cat>
          <c:val>
            <c:numRef>
              <c:f>Overview!$Y$40:$Y$46</c:f>
              <c:numCache>
                <c:formatCode>#,##0</c:formatCode>
                <c:ptCount val="7"/>
                <c:pt idx="0">
                  <c:v>0</c:v>
                </c:pt>
                <c:pt idx="1">
                  <c:v>-0.90569639999999341</c:v>
                </c:pt>
                <c:pt idx="2">
                  <c:v>30.474813599999994</c:v>
                </c:pt>
                <c:pt idx="3">
                  <c:v>0</c:v>
                </c:pt>
                <c:pt idx="4">
                  <c:v>-1.3315199999999967</c:v>
                </c:pt>
                <c:pt idx="5">
                  <c:v>50.381913599999983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264448"/>
        <c:axId val="148265984"/>
      </c:barChart>
      <c:catAx>
        <c:axId val="148264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48265984"/>
        <c:crosses val="autoZero"/>
        <c:auto val="1"/>
        <c:lblAlgn val="ctr"/>
        <c:lblOffset val="100"/>
        <c:noMultiLvlLbl val="0"/>
      </c:catAx>
      <c:valAx>
        <c:axId val="1482659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Elc Production (TWh)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48264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0"/>
          <c:order val="0"/>
          <c:tx>
            <c:strRef>
              <c:f>REwIngavsLimTrade!$H$101</c:f>
              <c:strCache>
                <c:ptCount val="1"/>
                <c:pt idx="0">
                  <c:v> O&amp;M Costs</c:v>
                </c:pt>
              </c:strCache>
            </c:strRef>
          </c:tx>
          <c:invertIfNegative val="0"/>
          <c:cat>
            <c:multiLvlStrRef>
              <c:f>(REwIngavsLimTrade!$A$125:$B$125,REwIngavsLimTrade!$A$130:$B$130,REwIngavsLimTrade!$A$135:$B$135,REwIngavsLimTrade!$A$140:$B$140,REwIngavsLimTrade!$A$145:$B$145)</c:f>
              <c:multiLvlStrCache>
                <c:ptCount val="5"/>
                <c:lvl>
                  <c:pt idx="0">
                    <c:v>2010</c:v>
                  </c:pt>
                  <c:pt idx="1">
                    <c:v>2015</c:v>
                  </c:pt>
                  <c:pt idx="2">
                    <c:v>2020</c:v>
                  </c:pt>
                  <c:pt idx="3">
                    <c:v>2025</c:v>
                  </c:pt>
                  <c:pt idx="4">
                    <c:v>2030</c:v>
                  </c:pt>
                </c:lvl>
                <c:lvl>
                  <c:pt idx="0">
                    <c:v>RE limited trade</c:v>
                  </c:pt>
                </c:lvl>
              </c:multiLvlStrCache>
            </c:multiLvlStrRef>
          </c:cat>
          <c:val>
            <c:numRef>
              <c:f>(REwIngavsLimTrade!$H$125,REwIngavsLimTrade!$H$130,REwIngavsLimTrade!$H$135,REwIngavsLimTrade!$H$140,REwIngavsLimTrade!$H$145)</c:f>
              <c:numCache>
                <c:formatCode>0.00</c:formatCode>
                <c:ptCount val="5"/>
                <c:pt idx="0">
                  <c:v>0.80845860771004474</c:v>
                </c:pt>
                <c:pt idx="1">
                  <c:v>0.99758860668101779</c:v>
                </c:pt>
                <c:pt idx="2">
                  <c:v>1.2651743747845974</c:v>
                </c:pt>
                <c:pt idx="3">
                  <c:v>1.4407154732978444</c:v>
                </c:pt>
                <c:pt idx="4">
                  <c:v>1.6907787923171445</c:v>
                </c:pt>
              </c:numCache>
            </c:numRef>
          </c:val>
        </c:ser>
        <c:ser>
          <c:idx val="0"/>
          <c:order val="1"/>
          <c:tx>
            <c:strRef>
              <c:f>REwIngavsLimTrade!$C$101</c:f>
              <c:strCache>
                <c:ptCount val="1"/>
                <c:pt idx="0">
                  <c:v> Annualized Investment: Generation </c:v>
                </c:pt>
              </c:strCache>
            </c:strRef>
          </c:tx>
          <c:invertIfNegative val="0"/>
          <c:cat>
            <c:multiLvlStrRef>
              <c:f>(REwIngavsLimTrade!$A$125:$B$125,REwIngavsLimTrade!$A$130:$B$130,REwIngavsLimTrade!$A$135:$B$135,REwIngavsLimTrade!$A$140:$B$140,REwIngavsLimTrade!$A$145:$B$145)</c:f>
              <c:multiLvlStrCache>
                <c:ptCount val="5"/>
                <c:lvl>
                  <c:pt idx="0">
                    <c:v>2010</c:v>
                  </c:pt>
                  <c:pt idx="1">
                    <c:v>2015</c:v>
                  </c:pt>
                  <c:pt idx="2">
                    <c:v>2020</c:v>
                  </c:pt>
                  <c:pt idx="3">
                    <c:v>2025</c:v>
                  </c:pt>
                  <c:pt idx="4">
                    <c:v>2030</c:v>
                  </c:pt>
                </c:lvl>
                <c:lvl>
                  <c:pt idx="0">
                    <c:v>RE limited trade</c:v>
                  </c:pt>
                </c:lvl>
              </c:multiLvlStrCache>
            </c:multiLvlStrRef>
          </c:cat>
          <c:val>
            <c:numRef>
              <c:f>(REwIngavsLimTrade!$C$125,REwIngavsLimTrade!$C$130,REwIngavsLimTrade!$C$135,REwIngavsLimTrade!$C$140,REwIngavsLimTrade!$C$145)</c:f>
              <c:numCache>
                <c:formatCode>0.00</c:formatCode>
                <c:ptCount val="5"/>
                <c:pt idx="0">
                  <c:v>3.2234742490019549E-3</c:v>
                </c:pt>
                <c:pt idx="1">
                  <c:v>2.3365985266272351</c:v>
                </c:pt>
                <c:pt idx="2">
                  <c:v>5.4015693196330714</c:v>
                </c:pt>
                <c:pt idx="3">
                  <c:v>8.1824197086133363</c:v>
                </c:pt>
                <c:pt idx="4">
                  <c:v>10.149085500321551</c:v>
                </c:pt>
              </c:numCache>
            </c:numRef>
          </c:val>
        </c:ser>
        <c:ser>
          <c:idx val="10"/>
          <c:order val="2"/>
          <c:tx>
            <c:strRef>
              <c:f>REwIngavsLimTrade!$F$101</c:f>
              <c:strCache>
                <c:ptCount val="1"/>
                <c:pt idx="0">
                  <c:v> Fuel Costs </c:v>
                </c:pt>
              </c:strCache>
            </c:strRef>
          </c:tx>
          <c:invertIfNegative val="0"/>
          <c:cat>
            <c:multiLvlStrRef>
              <c:f>(REwIngavsLimTrade!$A$125:$B$125,REwIngavsLimTrade!$A$130:$B$130,REwIngavsLimTrade!$A$135:$B$135,REwIngavsLimTrade!$A$140:$B$140,REwIngavsLimTrade!$A$145:$B$145)</c:f>
              <c:multiLvlStrCache>
                <c:ptCount val="5"/>
                <c:lvl>
                  <c:pt idx="0">
                    <c:v>2010</c:v>
                  </c:pt>
                  <c:pt idx="1">
                    <c:v>2015</c:v>
                  </c:pt>
                  <c:pt idx="2">
                    <c:v>2020</c:v>
                  </c:pt>
                  <c:pt idx="3">
                    <c:v>2025</c:v>
                  </c:pt>
                  <c:pt idx="4">
                    <c:v>2030</c:v>
                  </c:pt>
                </c:lvl>
                <c:lvl>
                  <c:pt idx="0">
                    <c:v>RE limited trade</c:v>
                  </c:pt>
                </c:lvl>
              </c:multiLvlStrCache>
            </c:multiLvlStrRef>
          </c:cat>
          <c:val>
            <c:numRef>
              <c:f>(REwIngavsLimTrade!$F$125,REwIngavsLimTrade!$F$130,REwIngavsLimTrade!$F$135,REwIngavsLimTrade!$F$140,REwIngavsLimTrade!$F$145)</c:f>
              <c:numCache>
                <c:formatCode>0.00</c:formatCode>
                <c:ptCount val="5"/>
                <c:pt idx="0">
                  <c:v>4.6269272199999998</c:v>
                </c:pt>
                <c:pt idx="1">
                  <c:v>8.9265733800000007</c:v>
                </c:pt>
                <c:pt idx="2">
                  <c:v>8.2884249233999974</c:v>
                </c:pt>
                <c:pt idx="3">
                  <c:v>8.9686328699999986</c:v>
                </c:pt>
                <c:pt idx="4">
                  <c:v>9.3409186999999978</c:v>
                </c:pt>
              </c:numCache>
            </c:numRef>
          </c:val>
        </c:ser>
        <c:ser>
          <c:idx val="5"/>
          <c:order val="3"/>
          <c:tx>
            <c:strRef>
              <c:f>REwIngavsLimTrade!$E$101</c:f>
              <c:strCache>
                <c:ptCount val="1"/>
                <c:pt idx="0">
                  <c:v> Ann. Inv.: Cross-Border Transmission </c:v>
                </c:pt>
              </c:strCache>
            </c:strRef>
          </c:tx>
          <c:invertIfNegative val="0"/>
          <c:cat>
            <c:multiLvlStrRef>
              <c:f>(REwIngavsLimTrade!$A$125:$B$125,REwIngavsLimTrade!$A$130:$B$130,REwIngavsLimTrade!$A$135:$B$135,REwIngavsLimTrade!$A$140:$B$140,REwIngavsLimTrade!$A$145:$B$145)</c:f>
              <c:multiLvlStrCache>
                <c:ptCount val="5"/>
                <c:lvl>
                  <c:pt idx="0">
                    <c:v>2010</c:v>
                  </c:pt>
                  <c:pt idx="1">
                    <c:v>2015</c:v>
                  </c:pt>
                  <c:pt idx="2">
                    <c:v>2020</c:v>
                  </c:pt>
                  <c:pt idx="3">
                    <c:v>2025</c:v>
                  </c:pt>
                  <c:pt idx="4">
                    <c:v>2030</c:v>
                  </c:pt>
                </c:lvl>
                <c:lvl>
                  <c:pt idx="0">
                    <c:v>RE limited trade</c:v>
                  </c:pt>
                </c:lvl>
              </c:multiLvlStrCache>
            </c:multiLvlStrRef>
          </c:cat>
          <c:val>
            <c:numRef>
              <c:f>(REwIngavsLimTrade!$E$125,REwIngavsLimTrade!$E$130,REwIngavsLimTrade!$E$135,REwIngavsLimTrade!$E$140,REwIngavsLimTrade!$E$145)</c:f>
              <c:numCache>
                <c:formatCode>0.00</c:formatCode>
                <c:ptCount val="5"/>
                <c:pt idx="0">
                  <c:v>0</c:v>
                </c:pt>
                <c:pt idx="1">
                  <c:v>9.026254246020167E-2</c:v>
                </c:pt>
                <c:pt idx="2">
                  <c:v>0.15331694736908916</c:v>
                </c:pt>
                <c:pt idx="3">
                  <c:v>0.19421075793687959</c:v>
                </c:pt>
                <c:pt idx="4">
                  <c:v>0.41142841037526134</c:v>
                </c:pt>
              </c:numCache>
            </c:numRef>
          </c:val>
        </c:ser>
        <c:ser>
          <c:idx val="15"/>
          <c:order val="4"/>
          <c:tx>
            <c:strRef>
              <c:f>REwIngavsLimTrade!$G$101</c:f>
              <c:strCache>
                <c:ptCount val="1"/>
                <c:pt idx="0">
                  <c:v> Net Import Costs (Cameroon/DRC) </c:v>
                </c:pt>
              </c:strCache>
            </c:strRef>
          </c:tx>
          <c:invertIfNegative val="0"/>
          <c:cat>
            <c:multiLvlStrRef>
              <c:f>(REwIngavsLimTrade!$A$125:$B$125,REwIngavsLimTrade!$A$130:$B$130,REwIngavsLimTrade!$A$135:$B$135,REwIngavsLimTrade!$A$140:$B$140,REwIngavsLimTrade!$A$145:$B$145)</c:f>
              <c:multiLvlStrCache>
                <c:ptCount val="5"/>
                <c:lvl>
                  <c:pt idx="0">
                    <c:v>2010</c:v>
                  </c:pt>
                  <c:pt idx="1">
                    <c:v>2015</c:v>
                  </c:pt>
                  <c:pt idx="2">
                    <c:v>2020</c:v>
                  </c:pt>
                  <c:pt idx="3">
                    <c:v>2025</c:v>
                  </c:pt>
                  <c:pt idx="4">
                    <c:v>2030</c:v>
                  </c:pt>
                </c:lvl>
                <c:lvl>
                  <c:pt idx="0">
                    <c:v>RE limited trade</c:v>
                  </c:pt>
                </c:lvl>
              </c:multiLvlStrCache>
            </c:multiLvlStrRef>
          </c:cat>
          <c:val>
            <c:numRef>
              <c:f>(REwIngavsLimTrade!$G$125,REwIngavsLimTrade!$G$130,REwIngavsLimTrade!$G$135,REwIngavsLimTrade!$G$140,REwIngavsLimTrade!$G$145)</c:f>
              <c:numCache>
                <c:formatCode>0.00</c:formatCode>
                <c:ptCount val="5"/>
                <c:pt idx="0">
                  <c:v>9.0949470177292826E-16</c:v>
                </c:pt>
                <c:pt idx="1">
                  <c:v>0</c:v>
                </c:pt>
                <c:pt idx="2">
                  <c:v>0</c:v>
                </c:pt>
                <c:pt idx="3">
                  <c:v>0.27856800000000659</c:v>
                </c:pt>
                <c:pt idx="4">
                  <c:v>1.6714080000000031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95424"/>
        <c:axId val="164705408"/>
      </c:barChart>
      <c:catAx>
        <c:axId val="164695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64705408"/>
        <c:crosses val="autoZero"/>
        <c:auto val="1"/>
        <c:lblAlgn val="ctr"/>
        <c:lblOffset val="100"/>
        <c:noMultiLvlLbl val="0"/>
      </c:catAx>
      <c:valAx>
        <c:axId val="164705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Billion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646954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Sum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REwInga!$C$9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multiLvlStrRef>
              <c:f>REwInga!$A$10:$B$52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REwInga!$C$10:$C$52</c:f>
              <c:numCache>
                <c:formatCode>_(* #,##0_);_(* \(#,##0\);_(* "-"??_);_(@_)</c:formatCode>
                <c:ptCount val="43"/>
                <c:pt idx="0">
                  <c:v>0.23984879999999997</c:v>
                </c:pt>
                <c:pt idx="1">
                  <c:v>0.23984879999999997</c:v>
                </c:pt>
                <c:pt idx="2">
                  <c:v>0.23984879999999997</c:v>
                </c:pt>
                <c:pt idx="3">
                  <c:v>0.23984879999999997</c:v>
                </c:pt>
                <c:pt idx="4">
                  <c:v>0.23984879999999997</c:v>
                </c:pt>
                <c:pt idx="5">
                  <c:v>0</c:v>
                </c:pt>
                <c:pt idx="6">
                  <c:v>1.873764</c:v>
                </c:pt>
                <c:pt idx="7">
                  <c:v>1.873764</c:v>
                </c:pt>
                <c:pt idx="8">
                  <c:v>2.2156668000000002</c:v>
                </c:pt>
                <c:pt idx="9">
                  <c:v>2.2156668000000002</c:v>
                </c:pt>
                <c:pt idx="10">
                  <c:v>2.2156668000000002</c:v>
                </c:pt>
                <c:pt idx="11">
                  <c:v>2.2156668000000002</c:v>
                </c:pt>
                <c:pt idx="12">
                  <c:v>2.2156668000000002</c:v>
                </c:pt>
                <c:pt idx="13">
                  <c:v>2.2156668000000002</c:v>
                </c:pt>
                <c:pt idx="14">
                  <c:v>2.2156668000000002</c:v>
                </c:pt>
                <c:pt idx="15">
                  <c:v>2.2156668000000002</c:v>
                </c:pt>
                <c:pt idx="16">
                  <c:v>2.3050188</c:v>
                </c:pt>
                <c:pt idx="17">
                  <c:v>2.3985756</c:v>
                </c:pt>
                <c:pt idx="18">
                  <c:v>2.4908184000000002</c:v>
                </c:pt>
                <c:pt idx="19">
                  <c:v>2.5834116000000003</c:v>
                </c:pt>
                <c:pt idx="20">
                  <c:v>2.6468339999999997</c:v>
                </c:pt>
                <c:pt idx="22">
                  <c:v>0.23984879999999997</c:v>
                </c:pt>
                <c:pt idx="23">
                  <c:v>0.23984879999999997</c:v>
                </c:pt>
                <c:pt idx="24">
                  <c:v>0.23984879999999997</c:v>
                </c:pt>
                <c:pt idx="25">
                  <c:v>0.23984879999999997</c:v>
                </c:pt>
                <c:pt idx="26">
                  <c:v>0.23984879999999997</c:v>
                </c:pt>
                <c:pt idx="27">
                  <c:v>0</c:v>
                </c:pt>
                <c:pt idx="28">
                  <c:v>1.873764</c:v>
                </c:pt>
                <c:pt idx="29">
                  <c:v>1.873764</c:v>
                </c:pt>
                <c:pt idx="30">
                  <c:v>2.7005327999999995</c:v>
                </c:pt>
                <c:pt idx="31">
                  <c:v>2.7005327999999995</c:v>
                </c:pt>
                <c:pt idx="32">
                  <c:v>2.7005327999999995</c:v>
                </c:pt>
                <c:pt idx="33">
                  <c:v>2.7005327999999995</c:v>
                </c:pt>
                <c:pt idx="34">
                  <c:v>2.7005327999999995</c:v>
                </c:pt>
                <c:pt idx="35">
                  <c:v>2.7005327999999995</c:v>
                </c:pt>
                <c:pt idx="36">
                  <c:v>2.7005327999999995</c:v>
                </c:pt>
                <c:pt idx="37">
                  <c:v>2.7005327999999995</c:v>
                </c:pt>
                <c:pt idx="38">
                  <c:v>2.7005327999999995</c:v>
                </c:pt>
                <c:pt idx="39">
                  <c:v>2.7005327999999995</c:v>
                </c:pt>
                <c:pt idx="40">
                  <c:v>2.7005327999999995</c:v>
                </c:pt>
                <c:pt idx="41">
                  <c:v>2.7005327999999995</c:v>
                </c:pt>
                <c:pt idx="42">
                  <c:v>2.7005327999999995</c:v>
                </c:pt>
              </c:numCache>
            </c:numRef>
          </c:val>
        </c:ser>
        <c:ser>
          <c:idx val="1"/>
          <c:order val="1"/>
          <c:tx>
            <c:strRef>
              <c:f>REwInga!$D$9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multiLvlStrRef>
              <c:f>REwInga!$A$10:$B$52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REwInga!$D$10:$D$52</c:f>
              <c:numCache>
                <c:formatCode>_(* #,##0_);_(* \(#,##0\);_(* "-"??_);_(@_)</c:formatCode>
                <c:ptCount val="43"/>
                <c:pt idx="0">
                  <c:v>7.6679784</c:v>
                </c:pt>
                <c:pt idx="1">
                  <c:v>6.3792948000000003</c:v>
                </c:pt>
                <c:pt idx="2">
                  <c:v>6.4915980000000006</c:v>
                </c:pt>
                <c:pt idx="3">
                  <c:v>3.4604627999999997</c:v>
                </c:pt>
                <c:pt idx="4">
                  <c:v>3.1334519999999997</c:v>
                </c:pt>
                <c:pt idx="5">
                  <c:v>0.11729640000000001</c:v>
                </c:pt>
                <c:pt idx="6">
                  <c:v>0.91077719999999995</c:v>
                </c:pt>
                <c:pt idx="7">
                  <c:v>3.9420000000000002E-3</c:v>
                </c:pt>
                <c:pt idx="8">
                  <c:v>3.9420000000000002E-3</c:v>
                </c:pt>
                <c:pt idx="9">
                  <c:v>0.18360959999999998</c:v>
                </c:pt>
                <c:pt idx="10">
                  <c:v>3.9420000000000002E-3</c:v>
                </c:pt>
                <c:pt idx="11">
                  <c:v>3.9420000000000002E-3</c:v>
                </c:pt>
                <c:pt idx="12">
                  <c:v>3.9420000000000002E-3</c:v>
                </c:pt>
                <c:pt idx="13">
                  <c:v>3.9420000000000002E-3</c:v>
                </c:pt>
                <c:pt idx="14">
                  <c:v>3.9420000000000002E-3</c:v>
                </c:pt>
                <c:pt idx="15">
                  <c:v>3.9420000000000002E-3</c:v>
                </c:pt>
                <c:pt idx="16">
                  <c:v>3.9420000000000002E-3</c:v>
                </c:pt>
                <c:pt idx="17">
                  <c:v>3.9420000000000002E-3</c:v>
                </c:pt>
                <c:pt idx="18">
                  <c:v>3.9420000000000002E-3</c:v>
                </c:pt>
                <c:pt idx="19">
                  <c:v>3.9420000000000002E-3</c:v>
                </c:pt>
                <c:pt idx="20">
                  <c:v>5.2559999999999994E-3</c:v>
                </c:pt>
                <c:pt idx="22">
                  <c:v>7.6679784</c:v>
                </c:pt>
                <c:pt idx="23">
                  <c:v>6.3792948000000003</c:v>
                </c:pt>
                <c:pt idx="24">
                  <c:v>6.4915104000000001</c:v>
                </c:pt>
                <c:pt idx="25">
                  <c:v>3.4708872</c:v>
                </c:pt>
                <c:pt idx="26">
                  <c:v>2.2402823999999999</c:v>
                </c:pt>
                <c:pt idx="27">
                  <c:v>0.34864799999999996</c:v>
                </c:pt>
                <c:pt idx="28">
                  <c:v>0.81424199999999991</c:v>
                </c:pt>
                <c:pt idx="29">
                  <c:v>4.6427999999999999E-3</c:v>
                </c:pt>
                <c:pt idx="30">
                  <c:v>4.6427999999999999E-3</c:v>
                </c:pt>
                <c:pt idx="31">
                  <c:v>4.6427999999999999E-3</c:v>
                </c:pt>
                <c:pt idx="32">
                  <c:v>4.6427999999999999E-3</c:v>
                </c:pt>
                <c:pt idx="33">
                  <c:v>4.6427999999999999E-3</c:v>
                </c:pt>
                <c:pt idx="34">
                  <c:v>4.6427999999999999E-3</c:v>
                </c:pt>
                <c:pt idx="35">
                  <c:v>4.6427999999999999E-3</c:v>
                </c:pt>
                <c:pt idx="36">
                  <c:v>4.6427999999999999E-3</c:v>
                </c:pt>
                <c:pt idx="37">
                  <c:v>4.6427999999999999E-3</c:v>
                </c:pt>
                <c:pt idx="38">
                  <c:v>4.6427999999999999E-3</c:v>
                </c:pt>
                <c:pt idx="39">
                  <c:v>4.6427999999999999E-3</c:v>
                </c:pt>
                <c:pt idx="40">
                  <c:v>4.6427999999999999E-3</c:v>
                </c:pt>
                <c:pt idx="41">
                  <c:v>4.6427999999999999E-3</c:v>
                </c:pt>
                <c:pt idx="42">
                  <c:v>4.9931999999999997E-3</c:v>
                </c:pt>
              </c:numCache>
            </c:numRef>
          </c:val>
        </c:ser>
        <c:ser>
          <c:idx val="2"/>
          <c:order val="2"/>
          <c:tx>
            <c:strRef>
              <c:f>REwInga!$E$9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multiLvlStrRef>
              <c:f>REwInga!$A$10:$B$52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REwInga!$E$10:$E$52</c:f>
              <c:numCache>
                <c:formatCode>_(* #,##0_);_(* \(#,##0\);_(* "-"??_);_(@_)</c:formatCode>
                <c:ptCount val="43"/>
                <c:pt idx="0">
                  <c:v>28.499783999999998</c:v>
                </c:pt>
                <c:pt idx="1">
                  <c:v>47.270098799999992</c:v>
                </c:pt>
                <c:pt idx="2">
                  <c:v>67.988199599999987</c:v>
                </c:pt>
                <c:pt idx="3">
                  <c:v>76.720868400000001</c:v>
                </c:pt>
                <c:pt idx="4">
                  <c:v>81.253117199999991</c:v>
                </c:pt>
                <c:pt idx="5">
                  <c:v>90.517868399999998</c:v>
                </c:pt>
                <c:pt idx="6">
                  <c:v>99.176164799999995</c:v>
                </c:pt>
                <c:pt idx="7">
                  <c:v>96.350363999999971</c:v>
                </c:pt>
                <c:pt idx="8">
                  <c:v>99.105033599999985</c:v>
                </c:pt>
                <c:pt idx="9">
                  <c:v>106.7736252</c:v>
                </c:pt>
                <c:pt idx="10">
                  <c:v>108.75662639999999</c:v>
                </c:pt>
                <c:pt idx="11">
                  <c:v>111.0994884</c:v>
                </c:pt>
                <c:pt idx="12">
                  <c:v>112.24345679999999</c:v>
                </c:pt>
                <c:pt idx="13">
                  <c:v>112.4885616</c:v>
                </c:pt>
                <c:pt idx="14">
                  <c:v>115.690254</c:v>
                </c:pt>
                <c:pt idx="15">
                  <c:v>118.58280599999999</c:v>
                </c:pt>
                <c:pt idx="16">
                  <c:v>120.78997560000001</c:v>
                </c:pt>
                <c:pt idx="17">
                  <c:v>129.0081696</c:v>
                </c:pt>
                <c:pt idx="18">
                  <c:v>136.80220439999999</c:v>
                </c:pt>
                <c:pt idx="19">
                  <c:v>145.42738799999998</c:v>
                </c:pt>
                <c:pt idx="20">
                  <c:v>149.21941679999998</c:v>
                </c:pt>
                <c:pt idx="22">
                  <c:v>28.499783999999998</c:v>
                </c:pt>
                <c:pt idx="23">
                  <c:v>47.270098799999992</c:v>
                </c:pt>
                <c:pt idx="24">
                  <c:v>68.002653600000002</c:v>
                </c:pt>
                <c:pt idx="25">
                  <c:v>76.682324399999999</c:v>
                </c:pt>
                <c:pt idx="26">
                  <c:v>81.88042080000001</c:v>
                </c:pt>
                <c:pt idx="27">
                  <c:v>87.940851599999988</c:v>
                </c:pt>
                <c:pt idx="28">
                  <c:v>95.789899199999994</c:v>
                </c:pt>
                <c:pt idx="29">
                  <c:v>92.418350400000008</c:v>
                </c:pt>
                <c:pt idx="30">
                  <c:v>94.252606799999981</c:v>
                </c:pt>
                <c:pt idx="31">
                  <c:v>101.96412240000001</c:v>
                </c:pt>
                <c:pt idx="32">
                  <c:v>103.52305200000001</c:v>
                </c:pt>
                <c:pt idx="33">
                  <c:v>105.47442960000001</c:v>
                </c:pt>
                <c:pt idx="34">
                  <c:v>105.7224252</c:v>
                </c:pt>
                <c:pt idx="35">
                  <c:v>104.93130959999999</c:v>
                </c:pt>
                <c:pt idx="36">
                  <c:v>105.5596644</c:v>
                </c:pt>
                <c:pt idx="37">
                  <c:v>103.95684719999998</c:v>
                </c:pt>
                <c:pt idx="38">
                  <c:v>99.785422800000006</c:v>
                </c:pt>
                <c:pt idx="39">
                  <c:v>101.94958079999999</c:v>
                </c:pt>
                <c:pt idx="40">
                  <c:v>103.45472399999998</c:v>
                </c:pt>
                <c:pt idx="41">
                  <c:v>104.848878</c:v>
                </c:pt>
                <c:pt idx="42">
                  <c:v>100.72212959999999</c:v>
                </c:pt>
              </c:numCache>
            </c:numRef>
          </c:val>
        </c:ser>
        <c:ser>
          <c:idx val="3"/>
          <c:order val="3"/>
          <c:tx>
            <c:strRef>
              <c:f>REwInga!$F$9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multiLvlStrRef>
              <c:f>REwInga!$A$10:$B$52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REwInga!$F$10:$F$52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REwInga!$G$9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multiLvlStrRef>
              <c:f>REwInga!$A$10:$B$52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REwInga!$G$10:$G$52</c:f>
              <c:numCache>
                <c:formatCode>_(* #,##0_);_(* \(#,##0\);_(* "-"??_);_(@_)</c:formatCode>
                <c:ptCount val="43"/>
                <c:pt idx="0">
                  <c:v>10.406529599999997</c:v>
                </c:pt>
                <c:pt idx="1">
                  <c:v>10.406529599999997</c:v>
                </c:pt>
                <c:pt idx="2">
                  <c:v>10.406529599999997</c:v>
                </c:pt>
                <c:pt idx="3">
                  <c:v>10.5884748</c:v>
                </c:pt>
                <c:pt idx="4">
                  <c:v>10.625879999999999</c:v>
                </c:pt>
                <c:pt idx="5">
                  <c:v>11.510026800000002</c:v>
                </c:pt>
                <c:pt idx="6">
                  <c:v>11.595261600000002</c:v>
                </c:pt>
                <c:pt idx="7">
                  <c:v>22.3676964</c:v>
                </c:pt>
                <c:pt idx="8">
                  <c:v>25.602414</c:v>
                </c:pt>
                <c:pt idx="9">
                  <c:v>27.67503</c:v>
                </c:pt>
                <c:pt idx="10">
                  <c:v>34.324745999999998</c:v>
                </c:pt>
                <c:pt idx="11">
                  <c:v>40.774646400000002</c:v>
                </c:pt>
                <c:pt idx="12">
                  <c:v>47.564697599999995</c:v>
                </c:pt>
                <c:pt idx="13">
                  <c:v>54.016437599999996</c:v>
                </c:pt>
                <c:pt idx="14">
                  <c:v>58.536422399999999</c:v>
                </c:pt>
                <c:pt idx="15">
                  <c:v>63.33506280000001</c:v>
                </c:pt>
                <c:pt idx="16">
                  <c:v>68.512047600000002</c:v>
                </c:pt>
                <c:pt idx="17">
                  <c:v>68.520982799999999</c:v>
                </c:pt>
                <c:pt idx="18">
                  <c:v>69.12454679999999</c:v>
                </c:pt>
                <c:pt idx="19">
                  <c:v>69.152316000000013</c:v>
                </c:pt>
                <c:pt idx="20">
                  <c:v>69.608274000000009</c:v>
                </c:pt>
                <c:pt idx="22">
                  <c:v>10.406529599999997</c:v>
                </c:pt>
                <c:pt idx="23">
                  <c:v>10.406529599999997</c:v>
                </c:pt>
                <c:pt idx="24">
                  <c:v>10.406529599999997</c:v>
                </c:pt>
                <c:pt idx="25">
                  <c:v>10.5884748</c:v>
                </c:pt>
                <c:pt idx="26">
                  <c:v>10.625879999999999</c:v>
                </c:pt>
                <c:pt idx="27">
                  <c:v>11.6725248</c:v>
                </c:pt>
                <c:pt idx="28">
                  <c:v>11.7577596</c:v>
                </c:pt>
                <c:pt idx="29">
                  <c:v>22.530194400000003</c:v>
                </c:pt>
                <c:pt idx="30">
                  <c:v>25.767014400000001</c:v>
                </c:pt>
                <c:pt idx="31">
                  <c:v>27.842871600000002</c:v>
                </c:pt>
                <c:pt idx="32">
                  <c:v>34.492675200000008</c:v>
                </c:pt>
                <c:pt idx="33">
                  <c:v>40.943539199999996</c:v>
                </c:pt>
                <c:pt idx="34">
                  <c:v>47.736130799999998</c:v>
                </c:pt>
                <c:pt idx="35">
                  <c:v>54.190498799999993</c:v>
                </c:pt>
                <c:pt idx="36">
                  <c:v>58.573126799999997</c:v>
                </c:pt>
                <c:pt idx="37">
                  <c:v>63.377461199999999</c:v>
                </c:pt>
                <c:pt idx="38">
                  <c:v>68.559001199999997</c:v>
                </c:pt>
                <c:pt idx="39">
                  <c:v>68.848256399999997</c:v>
                </c:pt>
                <c:pt idx="40">
                  <c:v>69.446914800000002</c:v>
                </c:pt>
                <c:pt idx="41">
                  <c:v>69.446827200000001</c:v>
                </c:pt>
                <c:pt idx="42">
                  <c:v>69.905588399999999</c:v>
                </c:pt>
              </c:numCache>
            </c:numRef>
          </c:val>
        </c:ser>
        <c:ser>
          <c:idx val="5"/>
          <c:order val="5"/>
          <c:tx>
            <c:strRef>
              <c:f>REwInga!$H$9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REwInga!$A$10:$B$52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REwInga!$H$10:$H$52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0.22486920000000002</c:v>
                </c:pt>
                <c:pt idx="3">
                  <c:v>0.48723119999999998</c:v>
                </c:pt>
                <c:pt idx="4">
                  <c:v>1.3441344000000002</c:v>
                </c:pt>
                <c:pt idx="5">
                  <c:v>1.3835544000000002</c:v>
                </c:pt>
                <c:pt idx="6">
                  <c:v>1.4256900000000001</c:v>
                </c:pt>
                <c:pt idx="7">
                  <c:v>1.433136</c:v>
                </c:pt>
                <c:pt idx="8">
                  <c:v>2.3029163999999995</c:v>
                </c:pt>
                <c:pt idx="9">
                  <c:v>2.3160563999999999</c:v>
                </c:pt>
                <c:pt idx="10">
                  <c:v>2.3293716</c:v>
                </c:pt>
                <c:pt idx="11">
                  <c:v>2.3440007999999999</c:v>
                </c:pt>
                <c:pt idx="12">
                  <c:v>2.3896404000000002</c:v>
                </c:pt>
                <c:pt idx="13">
                  <c:v>4.1109804000000008</c:v>
                </c:pt>
                <c:pt idx="14">
                  <c:v>5.2401443999999993</c:v>
                </c:pt>
                <c:pt idx="15">
                  <c:v>6.8510207999999997</c:v>
                </c:pt>
                <c:pt idx="16">
                  <c:v>8.4507719999999988</c:v>
                </c:pt>
                <c:pt idx="17">
                  <c:v>9.2803440000000013</c:v>
                </c:pt>
                <c:pt idx="18">
                  <c:v>10.049033999999997</c:v>
                </c:pt>
                <c:pt idx="19">
                  <c:v>10.559654399999999</c:v>
                </c:pt>
                <c:pt idx="20">
                  <c:v>10.932917999999999</c:v>
                </c:pt>
                <c:pt idx="22">
                  <c:v>0</c:v>
                </c:pt>
                <c:pt idx="23">
                  <c:v>0</c:v>
                </c:pt>
                <c:pt idx="24">
                  <c:v>0.22486920000000002</c:v>
                </c:pt>
                <c:pt idx="25">
                  <c:v>0.48723119999999998</c:v>
                </c:pt>
                <c:pt idx="26">
                  <c:v>1.4300700000000002</c:v>
                </c:pt>
                <c:pt idx="27">
                  <c:v>1.8748152000000002</c:v>
                </c:pt>
                <c:pt idx="28">
                  <c:v>2.303442</c:v>
                </c:pt>
                <c:pt idx="29">
                  <c:v>2.3406720000000001</c:v>
                </c:pt>
                <c:pt idx="30">
                  <c:v>3.4763184000000003</c:v>
                </c:pt>
                <c:pt idx="31">
                  <c:v>3.5318567999999999</c:v>
                </c:pt>
                <c:pt idx="32">
                  <c:v>3.6297060000000001</c:v>
                </c:pt>
                <c:pt idx="33">
                  <c:v>3.7919411999999997</c:v>
                </c:pt>
                <c:pt idx="34">
                  <c:v>3.9341159999999999</c:v>
                </c:pt>
                <c:pt idx="35">
                  <c:v>5.9855327999999997</c:v>
                </c:pt>
                <c:pt idx="36">
                  <c:v>8.1104459999999996</c:v>
                </c:pt>
                <c:pt idx="37">
                  <c:v>8.2562999999999995</c:v>
                </c:pt>
                <c:pt idx="38">
                  <c:v>9.6634188000000005</c:v>
                </c:pt>
                <c:pt idx="39">
                  <c:v>10.206713999999998</c:v>
                </c:pt>
                <c:pt idx="40">
                  <c:v>10.655839199999999</c:v>
                </c:pt>
                <c:pt idx="41">
                  <c:v>11.215953599999999</c:v>
                </c:pt>
                <c:pt idx="42">
                  <c:v>11.760562799999999</c:v>
                </c:pt>
              </c:numCache>
            </c:numRef>
          </c:val>
        </c:ser>
        <c:ser>
          <c:idx val="6"/>
          <c:order val="6"/>
          <c:tx>
            <c:strRef>
              <c:f>REwInga!$I$9</c:f>
              <c:strCache>
                <c:ptCount val="1"/>
                <c:pt idx="0">
                  <c:v>Solar PV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multiLvlStrRef>
              <c:f>REwInga!$A$10:$B$52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REwInga!$I$10:$I$52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8.7599999999999997E-2</c:v>
                </c:pt>
                <c:pt idx="3">
                  <c:v>0.13061160000000002</c:v>
                </c:pt>
                <c:pt idx="4">
                  <c:v>0.13061160000000002</c:v>
                </c:pt>
                <c:pt idx="5">
                  <c:v>0.13061160000000002</c:v>
                </c:pt>
                <c:pt idx="6">
                  <c:v>0.13061160000000002</c:v>
                </c:pt>
                <c:pt idx="7">
                  <c:v>0.13061160000000002</c:v>
                </c:pt>
                <c:pt idx="8">
                  <c:v>0.13061160000000002</c:v>
                </c:pt>
                <c:pt idx="9">
                  <c:v>0.13061160000000002</c:v>
                </c:pt>
                <c:pt idx="10">
                  <c:v>0.13061160000000002</c:v>
                </c:pt>
                <c:pt idx="11">
                  <c:v>0.13061160000000002</c:v>
                </c:pt>
                <c:pt idx="12">
                  <c:v>0.13061160000000002</c:v>
                </c:pt>
                <c:pt idx="13">
                  <c:v>0.13061160000000002</c:v>
                </c:pt>
                <c:pt idx="14">
                  <c:v>0.13061160000000002</c:v>
                </c:pt>
                <c:pt idx="15">
                  <c:v>0.13061160000000002</c:v>
                </c:pt>
                <c:pt idx="16">
                  <c:v>0.13061160000000002</c:v>
                </c:pt>
                <c:pt idx="17">
                  <c:v>0.13061160000000002</c:v>
                </c:pt>
                <c:pt idx="18">
                  <c:v>0.13061160000000002</c:v>
                </c:pt>
                <c:pt idx="19">
                  <c:v>0.13061160000000002</c:v>
                </c:pt>
                <c:pt idx="20">
                  <c:v>0.13061160000000002</c:v>
                </c:pt>
                <c:pt idx="22">
                  <c:v>0</c:v>
                </c:pt>
                <c:pt idx="23">
                  <c:v>0</c:v>
                </c:pt>
                <c:pt idx="24">
                  <c:v>8.7599999999999997E-2</c:v>
                </c:pt>
                <c:pt idx="25">
                  <c:v>0.13437840000000001</c:v>
                </c:pt>
                <c:pt idx="26">
                  <c:v>0.33104039999999996</c:v>
                </c:pt>
                <c:pt idx="27">
                  <c:v>0.69484319999999988</c:v>
                </c:pt>
                <c:pt idx="28">
                  <c:v>1.3576247999999997</c:v>
                </c:pt>
                <c:pt idx="29">
                  <c:v>1.4293691999999998</c:v>
                </c:pt>
                <c:pt idx="30">
                  <c:v>1.4385672</c:v>
                </c:pt>
                <c:pt idx="31">
                  <c:v>1.6345284000000002</c:v>
                </c:pt>
                <c:pt idx="32">
                  <c:v>1.7622492000000003</c:v>
                </c:pt>
                <c:pt idx="33">
                  <c:v>1.9357848</c:v>
                </c:pt>
                <c:pt idx="34">
                  <c:v>2.4748752000000001</c:v>
                </c:pt>
                <c:pt idx="35">
                  <c:v>3.1402847999999999</c:v>
                </c:pt>
                <c:pt idx="36">
                  <c:v>4.8320160000000003</c:v>
                </c:pt>
                <c:pt idx="37">
                  <c:v>5.8874208000000001</c:v>
                </c:pt>
                <c:pt idx="38">
                  <c:v>7.4804268</c:v>
                </c:pt>
                <c:pt idx="39">
                  <c:v>7.9906968000000003</c:v>
                </c:pt>
                <c:pt idx="40">
                  <c:v>8.3407463999999987</c:v>
                </c:pt>
                <c:pt idx="41">
                  <c:v>8.6837880000000016</c:v>
                </c:pt>
                <c:pt idx="42">
                  <c:v>8.8696751999999996</c:v>
                </c:pt>
              </c:numCache>
            </c:numRef>
          </c:val>
        </c:ser>
        <c:ser>
          <c:idx val="8"/>
          <c:order val="7"/>
          <c:tx>
            <c:strRef>
              <c:f>REwInga!$J$9</c:f>
              <c:strCache>
                <c:ptCount val="1"/>
                <c:pt idx="0">
                  <c:v>Solar Thermal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REwInga!$A$10:$B$52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REwInga!$J$10:$J$52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0.10038959999999998</c:v>
                </c:pt>
                <c:pt idx="40">
                  <c:v>0.97533839999999994</c:v>
                </c:pt>
                <c:pt idx="41">
                  <c:v>2.3555639999999998</c:v>
                </c:pt>
                <c:pt idx="42">
                  <c:v>3.1479936000000004</c:v>
                </c:pt>
              </c:numCache>
            </c:numRef>
          </c:val>
        </c:ser>
        <c:ser>
          <c:idx val="7"/>
          <c:order val="8"/>
          <c:tx>
            <c:strRef>
              <c:f>REwInga!$K$9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multiLvlStrRef>
              <c:f>REwInga!$A$10:$B$52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REwInga!$K$10:$K$52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2.6279999999999997E-3</c:v>
                </c:pt>
                <c:pt idx="3">
                  <c:v>2.6279999999999997E-3</c:v>
                </c:pt>
                <c:pt idx="4">
                  <c:v>1.03149</c:v>
                </c:pt>
                <c:pt idx="5">
                  <c:v>1.3271399999999998</c:v>
                </c:pt>
                <c:pt idx="6">
                  <c:v>1.3271399999999998</c:v>
                </c:pt>
                <c:pt idx="7">
                  <c:v>1.3271399999999998</c:v>
                </c:pt>
                <c:pt idx="8">
                  <c:v>1.3271399999999998</c:v>
                </c:pt>
                <c:pt idx="9">
                  <c:v>1.3271399999999998</c:v>
                </c:pt>
                <c:pt idx="10">
                  <c:v>1.3271399999999998</c:v>
                </c:pt>
                <c:pt idx="11">
                  <c:v>1.3271399999999998</c:v>
                </c:pt>
                <c:pt idx="12">
                  <c:v>1.3271399999999998</c:v>
                </c:pt>
                <c:pt idx="13">
                  <c:v>1.3271399999999998</c:v>
                </c:pt>
                <c:pt idx="14">
                  <c:v>1.3271399999999998</c:v>
                </c:pt>
                <c:pt idx="15">
                  <c:v>1.3271399999999998</c:v>
                </c:pt>
                <c:pt idx="16">
                  <c:v>1.3271399999999998</c:v>
                </c:pt>
                <c:pt idx="17">
                  <c:v>1.3271399999999998</c:v>
                </c:pt>
                <c:pt idx="18">
                  <c:v>1.3271399999999998</c:v>
                </c:pt>
                <c:pt idx="19">
                  <c:v>1.3271399999999998</c:v>
                </c:pt>
                <c:pt idx="20">
                  <c:v>1.3271399999999998</c:v>
                </c:pt>
                <c:pt idx="22">
                  <c:v>0</c:v>
                </c:pt>
                <c:pt idx="23">
                  <c:v>0</c:v>
                </c:pt>
                <c:pt idx="24">
                  <c:v>2.6279999999999997E-3</c:v>
                </c:pt>
                <c:pt idx="25">
                  <c:v>5.5187999999999994E-2</c:v>
                </c:pt>
                <c:pt idx="26">
                  <c:v>1.1532540000000002</c:v>
                </c:pt>
                <c:pt idx="27">
                  <c:v>2.4393096000000001</c:v>
                </c:pt>
                <c:pt idx="28">
                  <c:v>2.5506492000000005</c:v>
                </c:pt>
                <c:pt idx="29">
                  <c:v>2.6014572000000005</c:v>
                </c:pt>
                <c:pt idx="30">
                  <c:v>2.6416655999999996</c:v>
                </c:pt>
                <c:pt idx="31">
                  <c:v>2.6845020000000006</c:v>
                </c:pt>
                <c:pt idx="32">
                  <c:v>2.7317184000000001</c:v>
                </c:pt>
                <c:pt idx="33">
                  <c:v>2.7862055999999997</c:v>
                </c:pt>
                <c:pt idx="34">
                  <c:v>2.9063051999999998</c:v>
                </c:pt>
                <c:pt idx="35">
                  <c:v>2.9768231999999997</c:v>
                </c:pt>
                <c:pt idx="36">
                  <c:v>3.0508451999999999</c:v>
                </c:pt>
                <c:pt idx="37">
                  <c:v>3.1138295999999994</c:v>
                </c:pt>
                <c:pt idx="38">
                  <c:v>3.1797923999999997</c:v>
                </c:pt>
                <c:pt idx="39">
                  <c:v>3.2900807999999997</c:v>
                </c:pt>
                <c:pt idx="40">
                  <c:v>3.3750527999999993</c:v>
                </c:pt>
                <c:pt idx="41">
                  <c:v>3.4667699999999999</c:v>
                </c:pt>
                <c:pt idx="42">
                  <c:v>3.5462232</c:v>
                </c:pt>
              </c:numCache>
            </c:numRef>
          </c:val>
        </c:ser>
        <c:ser>
          <c:idx val="9"/>
          <c:order val="9"/>
          <c:tx>
            <c:strRef>
              <c:f>REwInga!$O$9</c:f>
              <c:strCache>
                <c:ptCount val="1"/>
                <c:pt idx="0">
                  <c:v>Net Imports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multiLvlStrRef>
              <c:f>REwInga!$A$10:$B$52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REwInga!$O$10:$O$52</c:f>
              <c:numCache>
                <c:formatCode>_(* #,##0_);_(* \(#,##0\);_(* "-"??_);_(@_)</c:formatCode>
                <c:ptCount val="43"/>
                <c:pt idx="0">
                  <c:v>-0.10468199999999979</c:v>
                </c:pt>
                <c:pt idx="1">
                  <c:v>-0.25938359999999921</c:v>
                </c:pt>
                <c:pt idx="2">
                  <c:v>-0.24492959999999947</c:v>
                </c:pt>
                <c:pt idx="3">
                  <c:v>-0.37063559999999962</c:v>
                </c:pt>
                <c:pt idx="4">
                  <c:v>-0.25868280000000232</c:v>
                </c:pt>
                <c:pt idx="5">
                  <c:v>-0.31527239999999984</c:v>
                </c:pt>
                <c:pt idx="6">
                  <c:v>-0.63816599999999379</c:v>
                </c:pt>
                <c:pt idx="7">
                  <c:v>-0.95886959999999821</c:v>
                </c:pt>
                <c:pt idx="8">
                  <c:v>-0.90622199999999797</c:v>
                </c:pt>
                <c:pt idx="9">
                  <c:v>-0.89527199999999718</c:v>
                </c:pt>
                <c:pt idx="10">
                  <c:v>-0.77123039999999676</c:v>
                </c:pt>
                <c:pt idx="11">
                  <c:v>-0.69992400000000266</c:v>
                </c:pt>
                <c:pt idx="12">
                  <c:v>-0.68450639999999841</c:v>
                </c:pt>
                <c:pt idx="13">
                  <c:v>-0.73531439999999926</c:v>
                </c:pt>
                <c:pt idx="14">
                  <c:v>-0.75160800000000383</c:v>
                </c:pt>
                <c:pt idx="15">
                  <c:v>-0.76474799999999954</c:v>
                </c:pt>
                <c:pt idx="16">
                  <c:v>-0.76483559999999851</c:v>
                </c:pt>
                <c:pt idx="17">
                  <c:v>-0.77044200000000274</c:v>
                </c:pt>
                <c:pt idx="18">
                  <c:v>-0.85374959999999922</c:v>
                </c:pt>
                <c:pt idx="19">
                  <c:v>-0.89772479999999266</c:v>
                </c:pt>
                <c:pt idx="20">
                  <c:v>-0.90569639999999341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4.5781512000000006</c:v>
                </c:pt>
                <c:pt idx="38">
                  <c:v>9.6338100000000004</c:v>
                </c:pt>
                <c:pt idx="39">
                  <c:v>14.890948799999991</c:v>
                </c:pt>
                <c:pt idx="40">
                  <c:v>20.176557599999999</c:v>
                </c:pt>
                <c:pt idx="41">
                  <c:v>25.498870800000009</c:v>
                </c:pt>
                <c:pt idx="42">
                  <c:v>30.474813599999994</c:v>
                </c:pt>
              </c:numCache>
            </c:numRef>
          </c:val>
        </c:ser>
        <c:ser>
          <c:idx val="13"/>
          <c:order val="11"/>
          <c:tx>
            <c:strRef>
              <c:f>REwInga!$Q$9</c:f>
              <c:strCache>
                <c:ptCount val="1"/>
                <c:pt idx="0">
                  <c:v>Dist. 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multiLvlStrRef>
              <c:f>REwInga!$A$10:$B$52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REwInga!$Q$10:$Q$52</c:f>
              <c:numCache>
                <c:formatCode>_(* #,##0_);_(* \(#,##0\);_(* "-"??_);_(@_)</c:formatCode>
                <c:ptCount val="43"/>
                <c:pt idx="0">
                  <c:v>1.4414580000000001</c:v>
                </c:pt>
                <c:pt idx="1">
                  <c:v>1.3767215999999998</c:v>
                </c:pt>
                <c:pt idx="2">
                  <c:v>1.5280068000000002</c:v>
                </c:pt>
                <c:pt idx="3">
                  <c:v>1.8678071999999999</c:v>
                </c:pt>
                <c:pt idx="4">
                  <c:v>1.2858803999999999</c:v>
                </c:pt>
                <c:pt idx="5">
                  <c:v>1.2319188000000001</c:v>
                </c:pt>
                <c:pt idx="6">
                  <c:v>1.2738791999999999</c:v>
                </c:pt>
                <c:pt idx="7">
                  <c:v>1.2912239999999999</c:v>
                </c:pt>
                <c:pt idx="8">
                  <c:v>1.3231103999999998</c:v>
                </c:pt>
                <c:pt idx="9">
                  <c:v>1.3623551999999999</c:v>
                </c:pt>
                <c:pt idx="10">
                  <c:v>1.4416332000000003</c:v>
                </c:pt>
                <c:pt idx="11">
                  <c:v>1.5351023999999998</c:v>
                </c:pt>
                <c:pt idx="12">
                  <c:v>1.5739092000000001</c:v>
                </c:pt>
                <c:pt idx="13">
                  <c:v>1.6655387999999998</c:v>
                </c:pt>
                <c:pt idx="14">
                  <c:v>1.7251067999999996</c:v>
                </c:pt>
                <c:pt idx="15">
                  <c:v>1.8017568000000002</c:v>
                </c:pt>
                <c:pt idx="16">
                  <c:v>1.8703476000000001</c:v>
                </c:pt>
                <c:pt idx="17">
                  <c:v>1.9391136000000002</c:v>
                </c:pt>
                <c:pt idx="18">
                  <c:v>2.0172528000000001</c:v>
                </c:pt>
                <c:pt idx="19">
                  <c:v>2.0936399999999997</c:v>
                </c:pt>
                <c:pt idx="20">
                  <c:v>2.1603035999999998</c:v>
                </c:pt>
                <c:pt idx="22">
                  <c:v>1.4414580000000001</c:v>
                </c:pt>
                <c:pt idx="23">
                  <c:v>1.3769844</c:v>
                </c:pt>
                <c:pt idx="24">
                  <c:v>1.5182831999999999</c:v>
                </c:pt>
                <c:pt idx="25">
                  <c:v>1.8429287999999999</c:v>
                </c:pt>
                <c:pt idx="26">
                  <c:v>1.2381384</c:v>
                </c:pt>
                <c:pt idx="27">
                  <c:v>1.2174648000000001</c:v>
                </c:pt>
                <c:pt idx="28">
                  <c:v>1.2578484000000001</c:v>
                </c:pt>
                <c:pt idx="29">
                  <c:v>1.2762443999999999</c:v>
                </c:pt>
                <c:pt idx="30">
                  <c:v>1.3079556000000001</c:v>
                </c:pt>
                <c:pt idx="31">
                  <c:v>1.3422947999999999</c:v>
                </c:pt>
                <c:pt idx="32">
                  <c:v>1.5136404000000006</c:v>
                </c:pt>
                <c:pt idx="33">
                  <c:v>1.5789900000000001</c:v>
                </c:pt>
                <c:pt idx="34">
                  <c:v>1.5224004000000002</c:v>
                </c:pt>
                <c:pt idx="35">
                  <c:v>1.5322115999999999</c:v>
                </c:pt>
                <c:pt idx="36">
                  <c:v>1.5110124</c:v>
                </c:pt>
                <c:pt idx="37">
                  <c:v>1.5188963999999996</c:v>
                </c:pt>
                <c:pt idx="38">
                  <c:v>1.5123263999999998</c:v>
                </c:pt>
                <c:pt idx="39">
                  <c:v>1.5209988000000001</c:v>
                </c:pt>
                <c:pt idx="40">
                  <c:v>1.5376428</c:v>
                </c:pt>
                <c:pt idx="41">
                  <c:v>1.5358031999999997</c:v>
                </c:pt>
                <c:pt idx="42">
                  <c:v>1.5734712</c:v>
                </c:pt>
              </c:numCache>
            </c:numRef>
          </c:val>
        </c:ser>
        <c:ser>
          <c:idx val="14"/>
          <c:order val="12"/>
          <c:tx>
            <c:strRef>
              <c:f>REwInga!$R$9</c:f>
              <c:strCache>
                <c:ptCount val="1"/>
                <c:pt idx="0">
                  <c:v>Dist. Biomass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multiLvlStrRef>
              <c:f>REwInga!$A$10:$B$52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REwInga!$R$10:$R$52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5"/>
          <c:order val="13"/>
          <c:tx>
            <c:strRef>
              <c:f>REwInga!$S$9</c:f>
              <c:strCache>
                <c:ptCount val="1"/>
                <c:pt idx="0">
                  <c:v>Mini Hydro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multiLvlStrRef>
              <c:f>REwInga!$A$10:$B$52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REwInga!$S$10:$S$52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1.2462852</c:v>
                </c:pt>
                <c:pt idx="5">
                  <c:v>1.4666867999999997</c:v>
                </c:pt>
                <c:pt idx="6">
                  <c:v>1.9746792</c:v>
                </c:pt>
                <c:pt idx="7">
                  <c:v>2.4746999999999999</c:v>
                </c:pt>
                <c:pt idx="8">
                  <c:v>2.8815143999999995</c:v>
                </c:pt>
                <c:pt idx="9">
                  <c:v>3.409392</c:v>
                </c:pt>
                <c:pt idx="10">
                  <c:v>4.0119047999999999</c:v>
                </c:pt>
                <c:pt idx="11">
                  <c:v>4.6926443999999989</c:v>
                </c:pt>
                <c:pt idx="12">
                  <c:v>5.3818811999999987</c:v>
                </c:pt>
                <c:pt idx="13">
                  <c:v>6.1270943999999981</c:v>
                </c:pt>
                <c:pt idx="14">
                  <c:v>6.9509723999999995</c:v>
                </c:pt>
                <c:pt idx="15">
                  <c:v>7.8488724000000003</c:v>
                </c:pt>
                <c:pt idx="16">
                  <c:v>8.7700739999999993</c:v>
                </c:pt>
                <c:pt idx="17">
                  <c:v>9.7455876000000021</c:v>
                </c:pt>
                <c:pt idx="18">
                  <c:v>10.757279999999998</c:v>
                </c:pt>
                <c:pt idx="19">
                  <c:v>11.792098800000002</c:v>
                </c:pt>
                <c:pt idx="20">
                  <c:v>12.556583999999999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1.2487380000000001</c:v>
                </c:pt>
                <c:pt idx="27">
                  <c:v>1.4703660000000001</c:v>
                </c:pt>
                <c:pt idx="28">
                  <c:v>1.9769568</c:v>
                </c:pt>
                <c:pt idx="29">
                  <c:v>2.4914315999999994</c:v>
                </c:pt>
                <c:pt idx="30">
                  <c:v>2.9578139999999999</c:v>
                </c:pt>
                <c:pt idx="31">
                  <c:v>3.4149983999999995</c:v>
                </c:pt>
                <c:pt idx="32">
                  <c:v>4.0228548000000002</c:v>
                </c:pt>
                <c:pt idx="33">
                  <c:v>4.7164716000000002</c:v>
                </c:pt>
                <c:pt idx="34">
                  <c:v>5.5148579999999985</c:v>
                </c:pt>
                <c:pt idx="35">
                  <c:v>6.2807448000000008</c:v>
                </c:pt>
                <c:pt idx="36">
                  <c:v>7.1239824</c:v>
                </c:pt>
                <c:pt idx="37">
                  <c:v>7.8531647999999992</c:v>
                </c:pt>
                <c:pt idx="38">
                  <c:v>8.7762935999999989</c:v>
                </c:pt>
                <c:pt idx="39">
                  <c:v>9.7623192000000003</c:v>
                </c:pt>
                <c:pt idx="40">
                  <c:v>10.766477999999998</c:v>
                </c:pt>
                <c:pt idx="41">
                  <c:v>11.811545999999998</c:v>
                </c:pt>
                <c:pt idx="42">
                  <c:v>12.573315600000003</c:v>
                </c:pt>
              </c:numCache>
            </c:numRef>
          </c:val>
        </c:ser>
        <c:ser>
          <c:idx val="16"/>
          <c:order val="14"/>
          <c:tx>
            <c:strRef>
              <c:f>REwInga!$T$9</c:f>
              <c:strCache>
                <c:ptCount val="1"/>
                <c:pt idx="0">
                  <c:v>Dist.Solar PV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multiLvlStrRef>
              <c:f>REwInga!$A$10:$B$52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REwInga!$T$10:$T$52</c:f>
              <c:numCache>
                <c:formatCode>_(* #,##0_);_(* \(#,##0\);_(* "-"??_);_(@_)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9.1104000000000011E-3</c:v>
                </c:pt>
                <c:pt idx="4">
                  <c:v>9.1104000000000011E-3</c:v>
                </c:pt>
                <c:pt idx="5">
                  <c:v>9.1104000000000011E-3</c:v>
                </c:pt>
                <c:pt idx="6">
                  <c:v>9.1104000000000011E-3</c:v>
                </c:pt>
                <c:pt idx="7">
                  <c:v>9.1104000000000011E-3</c:v>
                </c:pt>
                <c:pt idx="8">
                  <c:v>9.1104000000000011E-3</c:v>
                </c:pt>
                <c:pt idx="9">
                  <c:v>9.1104000000000011E-3</c:v>
                </c:pt>
                <c:pt idx="10">
                  <c:v>9.1104000000000011E-3</c:v>
                </c:pt>
                <c:pt idx="11">
                  <c:v>9.1104000000000011E-3</c:v>
                </c:pt>
                <c:pt idx="12">
                  <c:v>9.1104000000000011E-3</c:v>
                </c:pt>
                <c:pt idx="13">
                  <c:v>9.1104000000000011E-3</c:v>
                </c:pt>
                <c:pt idx="14">
                  <c:v>9.1104000000000011E-3</c:v>
                </c:pt>
                <c:pt idx="15">
                  <c:v>9.1104000000000011E-3</c:v>
                </c:pt>
                <c:pt idx="16">
                  <c:v>9.1104000000000011E-3</c:v>
                </c:pt>
                <c:pt idx="17">
                  <c:v>9.1104000000000011E-3</c:v>
                </c:pt>
                <c:pt idx="18">
                  <c:v>9.1104000000000011E-3</c:v>
                </c:pt>
                <c:pt idx="19">
                  <c:v>9.1104000000000011E-3</c:v>
                </c:pt>
                <c:pt idx="20">
                  <c:v>9.1104000000000011E-3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1.36656E-2</c:v>
                </c:pt>
                <c:pt idx="26">
                  <c:v>2.5929600000000001E-2</c:v>
                </c:pt>
                <c:pt idx="27">
                  <c:v>3.08352E-2</c:v>
                </c:pt>
                <c:pt idx="28">
                  <c:v>4.4851200000000001E-2</c:v>
                </c:pt>
                <c:pt idx="29">
                  <c:v>4.4851200000000001E-2</c:v>
                </c:pt>
                <c:pt idx="30">
                  <c:v>4.4851200000000001E-2</c:v>
                </c:pt>
                <c:pt idx="31">
                  <c:v>5.8166399999999993E-2</c:v>
                </c:pt>
                <c:pt idx="32">
                  <c:v>7.6124399999999995E-2</c:v>
                </c:pt>
                <c:pt idx="33">
                  <c:v>8.0504400000000004E-2</c:v>
                </c:pt>
                <c:pt idx="34">
                  <c:v>0.10170359999999999</c:v>
                </c:pt>
                <c:pt idx="35">
                  <c:v>0.10731</c:v>
                </c:pt>
                <c:pt idx="36">
                  <c:v>0.11335440000000001</c:v>
                </c:pt>
                <c:pt idx="37">
                  <c:v>0.11440560000000001</c:v>
                </c:pt>
                <c:pt idx="38">
                  <c:v>0.1337652</c:v>
                </c:pt>
                <c:pt idx="39">
                  <c:v>0.30554879999999995</c:v>
                </c:pt>
                <c:pt idx="40">
                  <c:v>0.38587800000000005</c:v>
                </c:pt>
                <c:pt idx="41">
                  <c:v>0.5339219999999999</c:v>
                </c:pt>
                <c:pt idx="42">
                  <c:v>2.0849675999999997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48346368"/>
        <c:axId val="148347904"/>
      </c:barChart>
      <c:lineChart>
        <c:grouping val="standard"/>
        <c:varyColors val="0"/>
        <c:ser>
          <c:idx val="12"/>
          <c:order val="10"/>
          <c:tx>
            <c:strRef>
              <c:f>REwInga!$P$9</c:f>
              <c:strCache>
                <c:ptCount val="1"/>
                <c:pt idx="0">
                  <c:v>dom. System dmd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REwInga!$A$10:$B$52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REwInga!$P$10:$P$52</c:f>
              <c:numCache>
                <c:formatCode>_(* #,##0_);_(* \(#,##0\);_(* "-"??_);_(@_)</c:formatCode>
                <c:ptCount val="43"/>
                <c:pt idx="0">
                  <c:v>39.195744000000005</c:v>
                </c:pt>
                <c:pt idx="1">
                  <c:v>54.206004</c:v>
                </c:pt>
                <c:pt idx="2">
                  <c:v>72.672959999999989</c:v>
                </c:pt>
                <c:pt idx="3">
                  <c:v>78.63852</c:v>
                </c:pt>
                <c:pt idx="4">
                  <c:v>85.446791999999988</c:v>
                </c:pt>
                <c:pt idx="5">
                  <c:v>92.342663999999985</c:v>
                </c:pt>
                <c:pt idx="6">
                  <c:v>103.33383599999998</c:v>
                </c:pt>
                <c:pt idx="7">
                  <c:v>110.308548</c:v>
                </c:pt>
                <c:pt idx="8">
                  <c:v>117.68271600000001</c:v>
                </c:pt>
                <c:pt idx="9">
                  <c:v>127.73481599999997</c:v>
                </c:pt>
                <c:pt idx="10">
                  <c:v>136.65862799999999</c:v>
                </c:pt>
                <c:pt idx="11">
                  <c:v>145.60872000000001</c:v>
                </c:pt>
                <c:pt idx="12">
                  <c:v>153.77303999999995</c:v>
                </c:pt>
                <c:pt idx="13">
                  <c:v>162.40777199999999</c:v>
                </c:pt>
                <c:pt idx="14">
                  <c:v>171.54620399999996</c:v>
                </c:pt>
                <c:pt idx="15">
                  <c:v>181.22250000000003</c:v>
                </c:pt>
                <c:pt idx="16">
                  <c:v>190.759512</c:v>
                </c:pt>
                <c:pt idx="17">
                  <c:v>200.45595599999999</c:v>
                </c:pt>
                <c:pt idx="18">
                  <c:v>210.26365200000001</c:v>
                </c:pt>
                <c:pt idx="19">
                  <c:v>220.15982399999996</c:v>
                </c:pt>
                <c:pt idx="20">
                  <c:v>225.71629199999995</c:v>
                </c:pt>
                <c:pt idx="22">
                  <c:v>39.195744000000005</c:v>
                </c:pt>
                <c:pt idx="23">
                  <c:v>54.206004</c:v>
                </c:pt>
                <c:pt idx="24">
                  <c:v>72.672959999999989</c:v>
                </c:pt>
                <c:pt idx="25">
                  <c:v>78.63852</c:v>
                </c:pt>
                <c:pt idx="26">
                  <c:v>85.446791999999988</c:v>
                </c:pt>
                <c:pt idx="27">
                  <c:v>92.342663999999985</c:v>
                </c:pt>
                <c:pt idx="28">
                  <c:v>103.33383599999998</c:v>
                </c:pt>
                <c:pt idx="29">
                  <c:v>110.308548</c:v>
                </c:pt>
                <c:pt idx="30">
                  <c:v>117.68271600000001</c:v>
                </c:pt>
                <c:pt idx="31">
                  <c:v>127.73481599999997</c:v>
                </c:pt>
                <c:pt idx="32">
                  <c:v>136.65862799999999</c:v>
                </c:pt>
                <c:pt idx="33">
                  <c:v>145.60872000000001</c:v>
                </c:pt>
                <c:pt idx="34">
                  <c:v>153.77303999999995</c:v>
                </c:pt>
                <c:pt idx="35">
                  <c:v>162.40777199999999</c:v>
                </c:pt>
                <c:pt idx="36">
                  <c:v>171.54620399999996</c:v>
                </c:pt>
                <c:pt idx="37">
                  <c:v>181.22250000000003</c:v>
                </c:pt>
                <c:pt idx="38">
                  <c:v>190.759512</c:v>
                </c:pt>
                <c:pt idx="39">
                  <c:v>200.45595599999999</c:v>
                </c:pt>
                <c:pt idx="40">
                  <c:v>210.26365200000001</c:v>
                </c:pt>
                <c:pt idx="41">
                  <c:v>220.15982399999996</c:v>
                </c:pt>
                <c:pt idx="42">
                  <c:v>225.71629199999995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46368"/>
        <c:axId val="148347904"/>
      </c:lineChart>
      <c:catAx>
        <c:axId val="14834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347904"/>
        <c:crosses val="autoZero"/>
        <c:auto val="1"/>
        <c:lblAlgn val="ctr"/>
        <c:lblOffset val="100"/>
        <c:noMultiLvlLbl val="0"/>
      </c:catAx>
      <c:valAx>
        <c:axId val="148347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Elc Production (TWh)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48346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Generation by Country in 2050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REwInga!$C$170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REwInga!$C$171:$C$197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0.77306999999999992</c:v>
                </c:pt>
                <c:pt idx="9">
                  <c:v>0</c:v>
                </c:pt>
                <c:pt idx="10">
                  <c:v>1.873764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0.82676879999999997</c:v>
                </c:pt>
                <c:pt idx="23">
                  <c:v>0</c:v>
                </c:pt>
                <c:pt idx="24">
                  <c:v>1.873764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REwInga!$D$170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REwInga!$D$171:$D$197</c:f>
              <c:numCache>
                <c:formatCode>_(* #,##0.00_);_(* \(#,##0.00\);_(* "-"??_);_(@_)</c:formatCode>
                <c:ptCount val="27"/>
                <c:pt idx="0">
                  <c:v>1.3139999999999998E-3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3.9420000000000002E-3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3.9420000000000002E-3</c:v>
                </c:pt>
                <c:pt idx="23">
                  <c:v>0</c:v>
                </c:pt>
                <c:pt idx="24">
                  <c:v>3.5040000000000001E-4</c:v>
                </c:pt>
                <c:pt idx="25">
                  <c:v>7.0080000000000001E-4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REwInga!$E$170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REwInga!$E$171:$E$197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27.8987604</c:v>
                </c:pt>
                <c:pt idx="2">
                  <c:v>0.71718119999999996</c:v>
                </c:pt>
                <c:pt idx="3">
                  <c:v>16.119801599999999</c:v>
                </c:pt>
                <c:pt idx="4">
                  <c:v>0</c:v>
                </c:pt>
                <c:pt idx="5">
                  <c:v>1.0598723999999999</c:v>
                </c:pt>
                <c:pt idx="6">
                  <c:v>0.54259439999999992</c:v>
                </c:pt>
                <c:pt idx="7">
                  <c:v>0</c:v>
                </c:pt>
                <c:pt idx="8">
                  <c:v>0</c:v>
                </c:pt>
                <c:pt idx="9">
                  <c:v>99.816958799999995</c:v>
                </c:pt>
                <c:pt idx="10">
                  <c:v>1.5295836000000003</c:v>
                </c:pt>
                <c:pt idx="11">
                  <c:v>1.5344892000000001</c:v>
                </c:pt>
                <c:pt idx="12">
                  <c:v>1.752E-4</c:v>
                </c:pt>
                <c:pt idx="14">
                  <c:v>0</c:v>
                </c:pt>
                <c:pt idx="15">
                  <c:v>18.5351964</c:v>
                </c:pt>
                <c:pt idx="16">
                  <c:v>0.15706680000000001</c:v>
                </c:pt>
                <c:pt idx="17">
                  <c:v>6.8690663999999986</c:v>
                </c:pt>
                <c:pt idx="18">
                  <c:v>0</c:v>
                </c:pt>
                <c:pt idx="19">
                  <c:v>0.14427720000000002</c:v>
                </c:pt>
                <c:pt idx="20">
                  <c:v>0.15505200000000002</c:v>
                </c:pt>
                <c:pt idx="21">
                  <c:v>0</c:v>
                </c:pt>
                <c:pt idx="22">
                  <c:v>0</c:v>
                </c:pt>
                <c:pt idx="23">
                  <c:v>74.615927999999982</c:v>
                </c:pt>
                <c:pt idx="24">
                  <c:v>0</c:v>
                </c:pt>
                <c:pt idx="25">
                  <c:v>0.2451924</c:v>
                </c:pt>
                <c:pt idx="26">
                  <c:v>3.5040000000000001E-4</c:v>
                </c:pt>
              </c:numCache>
            </c:numRef>
          </c:val>
        </c:ser>
        <c:ser>
          <c:idx val="3"/>
          <c:order val="3"/>
          <c:tx>
            <c:strRef>
              <c:f>REwInga!$F$170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REwInga!$F$171:$F$197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4"/>
          <c:order val="4"/>
          <c:tx>
            <c:strRef>
              <c:f>REwInga!$G$170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REwInga!$G$171:$G$197</c:f>
              <c:numCache>
                <c:formatCode>_(* #,##0.00_);_(* \(#,##0.00\);_(* "-"??_);_(@_)</c:formatCode>
                <c:ptCount val="27"/>
                <c:pt idx="0">
                  <c:v>4.0471200000000006E-2</c:v>
                </c:pt>
                <c:pt idx="1">
                  <c:v>1.8515136000000001</c:v>
                </c:pt>
                <c:pt idx="2">
                  <c:v>2.3389199999999999E-2</c:v>
                </c:pt>
                <c:pt idx="3">
                  <c:v>3.7201092</c:v>
                </c:pt>
                <c:pt idx="4">
                  <c:v>10.9696224</c:v>
                </c:pt>
                <c:pt idx="5">
                  <c:v>5.4311999999999997E-3</c:v>
                </c:pt>
                <c:pt idx="6">
                  <c:v>1.3318704000000003</c:v>
                </c:pt>
                <c:pt idx="7">
                  <c:v>1.6754376</c:v>
                </c:pt>
                <c:pt idx="8">
                  <c:v>8.5234800000000013E-2</c:v>
                </c:pt>
                <c:pt idx="9">
                  <c:v>45.404394000000003</c:v>
                </c:pt>
                <c:pt idx="10">
                  <c:v>0.40593839999999998</c:v>
                </c:pt>
                <c:pt idx="11">
                  <c:v>3.6258515999999998</c:v>
                </c:pt>
                <c:pt idx="12">
                  <c:v>0.46901039999999999</c:v>
                </c:pt>
                <c:pt idx="14">
                  <c:v>4.0471200000000006E-2</c:v>
                </c:pt>
                <c:pt idx="15">
                  <c:v>1.8515136000000001</c:v>
                </c:pt>
                <c:pt idx="16">
                  <c:v>5.7815999999999992E-2</c:v>
                </c:pt>
                <c:pt idx="17">
                  <c:v>3.9783540000000004</c:v>
                </c:pt>
                <c:pt idx="18">
                  <c:v>10.9696224</c:v>
                </c:pt>
                <c:pt idx="19">
                  <c:v>5.4311999999999997E-3</c:v>
                </c:pt>
                <c:pt idx="20">
                  <c:v>1.3318704000000003</c:v>
                </c:pt>
                <c:pt idx="21">
                  <c:v>1.8379356</c:v>
                </c:pt>
                <c:pt idx="22">
                  <c:v>8.5234800000000013E-2</c:v>
                </c:pt>
                <c:pt idx="23">
                  <c:v>45.404394000000003</c:v>
                </c:pt>
                <c:pt idx="24">
                  <c:v>0.38894400000000001</c:v>
                </c:pt>
                <c:pt idx="25">
                  <c:v>3.6258515999999998</c:v>
                </c:pt>
                <c:pt idx="26">
                  <c:v>0.32814960000000004</c:v>
                </c:pt>
              </c:numCache>
            </c:numRef>
          </c:val>
        </c:ser>
        <c:ser>
          <c:idx val="5"/>
          <c:order val="5"/>
          <c:tx>
            <c:strRef>
              <c:f>REwInga!$H$170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REwInga!$H$171:$H$197</c:f>
              <c:numCache>
                <c:formatCode>_(* #,##0.00_);_(* \(#,##0.00\);_(* "-"??_);_(@_)</c:formatCode>
                <c:ptCount val="27"/>
                <c:pt idx="0">
                  <c:v>1.0957884</c:v>
                </c:pt>
                <c:pt idx="1">
                  <c:v>0</c:v>
                </c:pt>
                <c:pt idx="2">
                  <c:v>5.475E-2</c:v>
                </c:pt>
                <c:pt idx="3">
                  <c:v>4.3829783999999998</c:v>
                </c:pt>
                <c:pt idx="4">
                  <c:v>0</c:v>
                </c:pt>
                <c:pt idx="5">
                  <c:v>0.1643376</c:v>
                </c:pt>
                <c:pt idx="6">
                  <c:v>0.28207199999999999</c:v>
                </c:pt>
                <c:pt idx="7">
                  <c:v>0.22486920000000002</c:v>
                </c:pt>
                <c:pt idx="8">
                  <c:v>9.2067599999999999E-2</c:v>
                </c:pt>
                <c:pt idx="9">
                  <c:v>0</c:v>
                </c:pt>
                <c:pt idx="10">
                  <c:v>1.3206575999999999</c:v>
                </c:pt>
                <c:pt idx="11">
                  <c:v>0.9408240000000001</c:v>
                </c:pt>
                <c:pt idx="12">
                  <c:v>2.3745731999999999</c:v>
                </c:pt>
                <c:pt idx="14">
                  <c:v>0.77736240000000001</c:v>
                </c:pt>
                <c:pt idx="15">
                  <c:v>0</c:v>
                </c:pt>
                <c:pt idx="16">
                  <c:v>5.475E-2</c:v>
                </c:pt>
                <c:pt idx="17">
                  <c:v>4.3829783999999998</c:v>
                </c:pt>
                <c:pt idx="18">
                  <c:v>0.27611520000000001</c:v>
                </c:pt>
                <c:pt idx="19">
                  <c:v>0.1643376</c:v>
                </c:pt>
                <c:pt idx="20">
                  <c:v>0.28207199999999999</c:v>
                </c:pt>
                <c:pt idx="21">
                  <c:v>0.22486920000000002</c:v>
                </c:pt>
                <c:pt idx="22">
                  <c:v>9.2067599999999999E-2</c:v>
                </c:pt>
                <c:pt idx="23">
                  <c:v>0</c:v>
                </c:pt>
                <c:pt idx="24">
                  <c:v>1.3206575999999999</c:v>
                </c:pt>
                <c:pt idx="25">
                  <c:v>1.1091035999999999</c:v>
                </c:pt>
                <c:pt idx="26">
                  <c:v>3.0762492000000004</c:v>
                </c:pt>
              </c:numCache>
            </c:numRef>
          </c:val>
        </c:ser>
        <c:ser>
          <c:idx val="6"/>
          <c:order val="6"/>
          <c:tx>
            <c:strRef>
              <c:f>REwInga!$I$170</c:f>
              <c:strCache>
                <c:ptCount val="1"/>
                <c:pt idx="0">
                  <c:v>Solar PV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REwInga!$I$171:$I$197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2.1899999999999999E-2</c:v>
                </c:pt>
                <c:pt idx="4">
                  <c:v>0</c:v>
                </c:pt>
                <c:pt idx="5">
                  <c:v>1.095E-2</c:v>
                </c:pt>
                <c:pt idx="6">
                  <c:v>0</c:v>
                </c:pt>
                <c:pt idx="7">
                  <c:v>2.1899999999999999E-2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3.2061599999999996E-2</c:v>
                </c:pt>
                <c:pt idx="12">
                  <c:v>4.3799999999999999E-2</c:v>
                </c:pt>
                <c:pt idx="14">
                  <c:v>0.2543028</c:v>
                </c:pt>
                <c:pt idx="15">
                  <c:v>1.5169691999999997</c:v>
                </c:pt>
                <c:pt idx="16">
                  <c:v>0.10109039999999998</c:v>
                </c:pt>
                <c:pt idx="17">
                  <c:v>2.9190948000000003</c:v>
                </c:pt>
                <c:pt idx="18">
                  <c:v>0.73356239999999995</c:v>
                </c:pt>
                <c:pt idx="19">
                  <c:v>0.12754560000000001</c:v>
                </c:pt>
                <c:pt idx="20">
                  <c:v>0.21654719999999997</c:v>
                </c:pt>
                <c:pt idx="21">
                  <c:v>0.47724479999999991</c:v>
                </c:pt>
                <c:pt idx="22">
                  <c:v>0.21497039999999998</c:v>
                </c:pt>
                <c:pt idx="23">
                  <c:v>0</c:v>
                </c:pt>
                <c:pt idx="24">
                  <c:v>0.7940064</c:v>
                </c:pt>
                <c:pt idx="25">
                  <c:v>0.57894840000000003</c:v>
                </c:pt>
                <c:pt idx="26">
                  <c:v>0.93539279999999991</c:v>
                </c:pt>
              </c:numCache>
            </c:numRef>
          </c:val>
        </c:ser>
        <c:ser>
          <c:idx val="8"/>
          <c:order val="7"/>
          <c:tx>
            <c:strRef>
              <c:f>REwInga!$J$170</c:f>
              <c:strCache>
                <c:ptCount val="1"/>
                <c:pt idx="0">
                  <c:v>Solar Thermal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REwInga!$J$171:$J$197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1.14975</c:v>
                </c:pt>
                <c:pt idx="15">
                  <c:v>0</c:v>
                </c:pt>
                <c:pt idx="16">
                  <c:v>0.24019920000000003</c:v>
                </c:pt>
                <c:pt idx="17">
                  <c:v>0</c:v>
                </c:pt>
                <c:pt idx="18">
                  <c:v>0</c:v>
                </c:pt>
                <c:pt idx="19">
                  <c:v>0.13674359999999999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1.6213008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7"/>
          <c:order val="8"/>
          <c:tx>
            <c:strRef>
              <c:f>REwInga!$K$170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REwInga!$K$171:$K$197</c:f>
              <c:numCache>
                <c:formatCode>_(* #,##0.00_);_(* \(#,##0.00\);_(* "-"??_);_(@_)</c:formatCode>
                <c:ptCount val="27"/>
                <c:pt idx="0">
                  <c:v>2.9871600000000002E-2</c:v>
                </c:pt>
                <c:pt idx="1">
                  <c:v>0</c:v>
                </c:pt>
                <c:pt idx="2">
                  <c:v>1.6118400000000001E-2</c:v>
                </c:pt>
                <c:pt idx="3">
                  <c:v>0.32850000000000001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0.26639160000000001</c:v>
                </c:pt>
                <c:pt idx="9">
                  <c:v>0</c:v>
                </c:pt>
                <c:pt idx="10">
                  <c:v>0.68625840000000005</c:v>
                </c:pt>
                <c:pt idx="11">
                  <c:v>0</c:v>
                </c:pt>
                <c:pt idx="12">
                  <c:v>0</c:v>
                </c:pt>
                <c:pt idx="14">
                  <c:v>7.5336E-2</c:v>
                </c:pt>
                <c:pt idx="15">
                  <c:v>0</c:v>
                </c:pt>
                <c:pt idx="16">
                  <c:v>1.6118400000000001E-2</c:v>
                </c:pt>
                <c:pt idx="17">
                  <c:v>0.35232720000000001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0.50869319999999996</c:v>
                </c:pt>
                <c:pt idx="23">
                  <c:v>0.95317560000000001</c:v>
                </c:pt>
                <c:pt idx="24">
                  <c:v>1.5880128</c:v>
                </c:pt>
                <c:pt idx="25">
                  <c:v>0</c:v>
                </c:pt>
                <c:pt idx="26">
                  <c:v>5.2560000000000003E-2</c:v>
                </c:pt>
              </c:numCache>
            </c:numRef>
          </c:val>
        </c:ser>
        <c:ser>
          <c:idx val="9"/>
          <c:order val="9"/>
          <c:tx>
            <c:strRef>
              <c:f>REwInga!$O$170</c:f>
              <c:strCache>
                <c:ptCount val="1"/>
                <c:pt idx="0">
                  <c:v>Net Imports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REwInga!$O$171:$O$197</c:f>
              <c:numCache>
                <c:formatCode>_(* #,##0.00_);_(* \(#,##0.00\);_(* "-"??_);_(@_)</c:formatCode>
                <c:ptCount val="27"/>
                <c:pt idx="0">
                  <c:v>1.8331175999999998</c:v>
                </c:pt>
                <c:pt idx="1">
                  <c:v>-13.829937599999997</c:v>
                </c:pt>
                <c:pt idx="2">
                  <c:v>0.3268356</c:v>
                </c:pt>
                <c:pt idx="3">
                  <c:v>8.0567471999999984</c:v>
                </c:pt>
                <c:pt idx="4">
                  <c:v>-3.2745755999999999</c:v>
                </c:pt>
                <c:pt idx="5">
                  <c:v>0.14015999999999998</c:v>
                </c:pt>
                <c:pt idx="6">
                  <c:v>0.13464119999999999</c:v>
                </c:pt>
                <c:pt idx="7">
                  <c:v>2.8417440000000003</c:v>
                </c:pt>
                <c:pt idx="8">
                  <c:v>1.033242</c:v>
                </c:pt>
                <c:pt idx="9">
                  <c:v>-7.2159624000000004</c:v>
                </c:pt>
                <c:pt idx="10">
                  <c:v>2.5411007999999997</c:v>
                </c:pt>
                <c:pt idx="11">
                  <c:v>1.0161599999999998E-2</c:v>
                </c:pt>
                <c:pt idx="12">
                  <c:v>6.4970291999999992</c:v>
                </c:pt>
                <c:pt idx="14">
                  <c:v>0.59830799999999995</c:v>
                </c:pt>
                <c:pt idx="15">
                  <c:v>-5.9355131999999999</c:v>
                </c:pt>
                <c:pt idx="16">
                  <c:v>0.45446879999999995</c:v>
                </c:pt>
                <c:pt idx="17">
                  <c:v>11.995243200000001</c:v>
                </c:pt>
                <c:pt idx="18">
                  <c:v>-4.2571848000000001</c:v>
                </c:pt>
                <c:pt idx="19">
                  <c:v>0.76378440000000003</c:v>
                </c:pt>
                <c:pt idx="20">
                  <c:v>0.2939855999999999</c:v>
                </c:pt>
                <c:pt idx="21">
                  <c:v>2.252634</c:v>
                </c:pt>
                <c:pt idx="22">
                  <c:v>0.53085599999999999</c:v>
                </c:pt>
                <c:pt idx="23">
                  <c:v>17.480142000000001</c:v>
                </c:pt>
                <c:pt idx="24">
                  <c:v>0.77096759999999998</c:v>
                </c:pt>
                <c:pt idx="25">
                  <c:v>0.53453519999999999</c:v>
                </c:pt>
                <c:pt idx="26">
                  <c:v>4.9925867999999989</c:v>
                </c:pt>
              </c:numCache>
            </c:numRef>
          </c:val>
        </c:ser>
        <c:ser>
          <c:idx val="13"/>
          <c:order val="10"/>
          <c:tx>
            <c:strRef>
              <c:f>REwInga!$Q$170</c:f>
              <c:strCache>
                <c:ptCount val="1"/>
                <c:pt idx="0">
                  <c:v>Dist. 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REwInga!$Q$171:$Q$197</c:f>
              <c:numCache>
                <c:formatCode>_(* #,##0.00_);_(* \(#,##0.00\);_(* "-"??_);_(@_)</c:formatCode>
                <c:ptCount val="27"/>
                <c:pt idx="0">
                  <c:v>5.9217599999999995E-2</c:v>
                </c:pt>
                <c:pt idx="1">
                  <c:v>0.15338759999999999</c:v>
                </c:pt>
                <c:pt idx="2">
                  <c:v>1.2176399999999999E-2</c:v>
                </c:pt>
                <c:pt idx="3">
                  <c:v>0.30125639999999998</c:v>
                </c:pt>
                <c:pt idx="4">
                  <c:v>3.8631600000000002E-2</c:v>
                </c:pt>
                <c:pt idx="5">
                  <c:v>1.0074E-2</c:v>
                </c:pt>
                <c:pt idx="6">
                  <c:v>9.7236000000000006E-3</c:v>
                </c:pt>
                <c:pt idx="7">
                  <c:v>3.3550800000000006E-2</c:v>
                </c:pt>
                <c:pt idx="8">
                  <c:v>2.2600800000000001E-2</c:v>
                </c:pt>
                <c:pt idx="9">
                  <c:v>1.3083935999999998</c:v>
                </c:pt>
                <c:pt idx="10">
                  <c:v>7.7000400000000011E-2</c:v>
                </c:pt>
                <c:pt idx="11">
                  <c:v>4.0558800000000006E-2</c:v>
                </c:pt>
                <c:pt idx="12">
                  <c:v>9.3731999999999982E-2</c:v>
                </c:pt>
                <c:pt idx="14">
                  <c:v>3.0397199999999999E-2</c:v>
                </c:pt>
                <c:pt idx="15">
                  <c:v>9.5221200000000006E-2</c:v>
                </c:pt>
                <c:pt idx="16">
                  <c:v>1.11252E-2</c:v>
                </c:pt>
                <c:pt idx="17">
                  <c:v>0.26595360000000001</c:v>
                </c:pt>
                <c:pt idx="18">
                  <c:v>1.4804399999999999E-2</c:v>
                </c:pt>
                <c:pt idx="19">
                  <c:v>9.5483999999999986E-3</c:v>
                </c:pt>
                <c:pt idx="20">
                  <c:v>6.3071999999999998E-3</c:v>
                </c:pt>
                <c:pt idx="21">
                  <c:v>8.4971999999999999E-3</c:v>
                </c:pt>
                <c:pt idx="22">
                  <c:v>1.5855600000000001E-2</c:v>
                </c:pt>
                <c:pt idx="23">
                  <c:v>0.91419359999999994</c:v>
                </c:pt>
                <c:pt idx="24">
                  <c:v>7.6299600000000009E-2</c:v>
                </c:pt>
                <c:pt idx="25">
                  <c:v>3.2149200000000003E-2</c:v>
                </c:pt>
                <c:pt idx="26">
                  <c:v>9.3118800000000002E-2</c:v>
                </c:pt>
              </c:numCache>
            </c:numRef>
          </c:val>
        </c:ser>
        <c:ser>
          <c:idx val="14"/>
          <c:order val="11"/>
          <c:tx>
            <c:strRef>
              <c:f>REwInga!$R$170</c:f>
              <c:strCache>
                <c:ptCount val="1"/>
                <c:pt idx="0">
                  <c:v>Dist. Biomass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REwInga!$R$171:$R$197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5"/>
          <c:order val="12"/>
          <c:tx>
            <c:strRef>
              <c:f>REwInga!$S$170</c:f>
              <c:strCache>
                <c:ptCount val="1"/>
                <c:pt idx="0">
                  <c:v>Mini Hydro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REwInga!$S$171:$S$197</c:f>
              <c:numCache>
                <c:formatCode>_(* #,##0.00_);_(* \(#,##0.00\);_(* "-"??_);_(@_)</c:formatCode>
                <c:ptCount val="27"/>
                <c:pt idx="0">
                  <c:v>0.21803639999999999</c:v>
                </c:pt>
                <c:pt idx="1">
                  <c:v>0.53208239999999996</c:v>
                </c:pt>
                <c:pt idx="2">
                  <c:v>5.11584E-2</c:v>
                </c:pt>
                <c:pt idx="3">
                  <c:v>4.3800000000000002E-3</c:v>
                </c:pt>
                <c:pt idx="4">
                  <c:v>0.44281799999999999</c:v>
                </c:pt>
                <c:pt idx="5">
                  <c:v>7.5335999999999997E-3</c:v>
                </c:pt>
                <c:pt idx="6">
                  <c:v>0.14235</c:v>
                </c:pt>
                <c:pt idx="7">
                  <c:v>0.29547479999999998</c:v>
                </c:pt>
                <c:pt idx="8">
                  <c:v>0.16416239999999999</c:v>
                </c:pt>
                <c:pt idx="9">
                  <c:v>9.6397668000000003</c:v>
                </c:pt>
                <c:pt idx="10">
                  <c:v>0.41837759999999996</c:v>
                </c:pt>
                <c:pt idx="11">
                  <c:v>0.31825079999999994</c:v>
                </c:pt>
                <c:pt idx="12">
                  <c:v>0.3221928</c:v>
                </c:pt>
                <c:pt idx="14">
                  <c:v>0.21251760000000003</c:v>
                </c:pt>
                <c:pt idx="15">
                  <c:v>0.54644879999999996</c:v>
                </c:pt>
                <c:pt idx="16">
                  <c:v>5.10708E-2</c:v>
                </c:pt>
                <c:pt idx="17">
                  <c:v>4.3800000000000002E-3</c:v>
                </c:pt>
                <c:pt idx="18">
                  <c:v>0.44299319999999998</c:v>
                </c:pt>
                <c:pt idx="19">
                  <c:v>7.5335999999999997E-3</c:v>
                </c:pt>
                <c:pt idx="20">
                  <c:v>0.14550359999999998</c:v>
                </c:pt>
                <c:pt idx="21">
                  <c:v>0.29547479999999998</c:v>
                </c:pt>
                <c:pt idx="22">
                  <c:v>0.1636368</c:v>
                </c:pt>
                <c:pt idx="23">
                  <c:v>9.6437088000000006</c:v>
                </c:pt>
                <c:pt idx="24">
                  <c:v>0.4185528</c:v>
                </c:pt>
                <c:pt idx="25">
                  <c:v>0.31921439999999995</c:v>
                </c:pt>
                <c:pt idx="26">
                  <c:v>0.32228039999999997</c:v>
                </c:pt>
              </c:numCache>
            </c:numRef>
          </c:val>
        </c:ser>
        <c:ser>
          <c:idx val="16"/>
          <c:order val="13"/>
          <c:tx>
            <c:strRef>
              <c:f>REwInga!$T$170</c:f>
              <c:strCache>
                <c:ptCount val="1"/>
                <c:pt idx="0">
                  <c:v>Dist.Solar PV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REwInga!$T$171:$T$197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9.1104000000000011E-3</c:v>
                </c:pt>
                <c:pt idx="12">
                  <c:v>0</c:v>
                </c:pt>
                <c:pt idx="14">
                  <c:v>0.12684480000000001</c:v>
                </c:pt>
                <c:pt idx="15">
                  <c:v>0</c:v>
                </c:pt>
                <c:pt idx="16">
                  <c:v>4.9318799999999996E-2</c:v>
                </c:pt>
                <c:pt idx="17">
                  <c:v>1.8087647999999998</c:v>
                </c:pt>
                <c:pt idx="18">
                  <c:v>0</c:v>
                </c:pt>
                <c:pt idx="19">
                  <c:v>3.0134400000000002E-2</c:v>
                </c:pt>
                <c:pt idx="20">
                  <c:v>1.0161599999999998E-2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5.9743200000000003E-2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48976768"/>
        <c:axId val="149032960"/>
      </c:barChart>
      <c:catAx>
        <c:axId val="14897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032960"/>
        <c:crosses val="autoZero"/>
        <c:auto val="1"/>
        <c:lblAlgn val="ctr"/>
        <c:lblOffset val="100"/>
        <c:noMultiLvlLbl val="0"/>
      </c:catAx>
      <c:valAx>
        <c:axId val="149032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Electricity</a:t>
                </a:r>
                <a:r>
                  <a:rPr lang="en-US" baseline="0"/>
                  <a:t> Generation (TWh)</a:t>
                </a:r>
                <a:endParaRPr lang="en-US"/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148976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Share of</a:t>
            </a:r>
            <a:r>
              <a:rPr lang="en-US" baseline="0"/>
              <a:t> Generation by Country in 2030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REwInga!$C$170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REwInga!$C$171:$C$197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0.77306999999999992</c:v>
                </c:pt>
                <c:pt idx="9">
                  <c:v>0</c:v>
                </c:pt>
                <c:pt idx="10">
                  <c:v>1.873764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0.82676879999999997</c:v>
                </c:pt>
                <c:pt idx="23">
                  <c:v>0</c:v>
                </c:pt>
                <c:pt idx="24">
                  <c:v>1.873764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REwInga!$D$170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REwInga!$D$171:$D$197</c:f>
              <c:numCache>
                <c:formatCode>_(* #,##0.00_);_(* \(#,##0.00\);_(* "-"??_);_(@_)</c:formatCode>
                <c:ptCount val="27"/>
                <c:pt idx="0">
                  <c:v>1.3139999999999998E-3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3.9420000000000002E-3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3.9420000000000002E-3</c:v>
                </c:pt>
                <c:pt idx="23">
                  <c:v>0</c:v>
                </c:pt>
                <c:pt idx="24">
                  <c:v>3.5040000000000001E-4</c:v>
                </c:pt>
                <c:pt idx="25">
                  <c:v>7.0080000000000001E-4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REwInga!$E$170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REwInga!$E$171:$E$197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27.8987604</c:v>
                </c:pt>
                <c:pt idx="2">
                  <c:v>0.71718119999999996</c:v>
                </c:pt>
                <c:pt idx="3">
                  <c:v>16.119801599999999</c:v>
                </c:pt>
                <c:pt idx="4">
                  <c:v>0</c:v>
                </c:pt>
                <c:pt idx="5">
                  <c:v>1.0598723999999999</c:v>
                </c:pt>
                <c:pt idx="6">
                  <c:v>0.54259439999999992</c:v>
                </c:pt>
                <c:pt idx="7">
                  <c:v>0</c:v>
                </c:pt>
                <c:pt idx="8">
                  <c:v>0</c:v>
                </c:pt>
                <c:pt idx="9">
                  <c:v>99.816958799999995</c:v>
                </c:pt>
                <c:pt idx="10">
                  <c:v>1.5295836000000003</c:v>
                </c:pt>
                <c:pt idx="11">
                  <c:v>1.5344892000000001</c:v>
                </c:pt>
                <c:pt idx="12">
                  <c:v>1.752E-4</c:v>
                </c:pt>
                <c:pt idx="14">
                  <c:v>0</c:v>
                </c:pt>
                <c:pt idx="15">
                  <c:v>18.5351964</c:v>
                </c:pt>
                <c:pt idx="16">
                  <c:v>0.15706680000000001</c:v>
                </c:pt>
                <c:pt idx="17">
                  <c:v>6.8690663999999986</c:v>
                </c:pt>
                <c:pt idx="18">
                  <c:v>0</c:v>
                </c:pt>
                <c:pt idx="19">
                  <c:v>0.14427720000000002</c:v>
                </c:pt>
                <c:pt idx="20">
                  <c:v>0.15505200000000002</c:v>
                </c:pt>
                <c:pt idx="21">
                  <c:v>0</c:v>
                </c:pt>
                <c:pt idx="22">
                  <c:v>0</c:v>
                </c:pt>
                <c:pt idx="23">
                  <c:v>74.615927999999982</c:v>
                </c:pt>
                <c:pt idx="24">
                  <c:v>0</c:v>
                </c:pt>
                <c:pt idx="25">
                  <c:v>0.2451924</c:v>
                </c:pt>
                <c:pt idx="26">
                  <c:v>3.5040000000000001E-4</c:v>
                </c:pt>
              </c:numCache>
            </c:numRef>
          </c:val>
        </c:ser>
        <c:ser>
          <c:idx val="3"/>
          <c:order val="3"/>
          <c:tx>
            <c:strRef>
              <c:f>REwInga!$F$170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REwInga!$F$171:$F$197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4"/>
          <c:order val="4"/>
          <c:tx>
            <c:strRef>
              <c:f>REwInga!$G$170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REwInga!$G$171:$G$197</c:f>
              <c:numCache>
                <c:formatCode>_(* #,##0.00_);_(* \(#,##0.00\);_(* "-"??_);_(@_)</c:formatCode>
                <c:ptCount val="27"/>
                <c:pt idx="0">
                  <c:v>4.0471200000000006E-2</c:v>
                </c:pt>
                <c:pt idx="1">
                  <c:v>1.8515136000000001</c:v>
                </c:pt>
                <c:pt idx="2">
                  <c:v>2.3389199999999999E-2</c:v>
                </c:pt>
                <c:pt idx="3">
                  <c:v>3.7201092</c:v>
                </c:pt>
                <c:pt idx="4">
                  <c:v>10.9696224</c:v>
                </c:pt>
                <c:pt idx="5">
                  <c:v>5.4311999999999997E-3</c:v>
                </c:pt>
                <c:pt idx="6">
                  <c:v>1.3318704000000003</c:v>
                </c:pt>
                <c:pt idx="7">
                  <c:v>1.6754376</c:v>
                </c:pt>
                <c:pt idx="8">
                  <c:v>8.5234800000000013E-2</c:v>
                </c:pt>
                <c:pt idx="9">
                  <c:v>45.404394000000003</c:v>
                </c:pt>
                <c:pt idx="10">
                  <c:v>0.40593839999999998</c:v>
                </c:pt>
                <c:pt idx="11">
                  <c:v>3.6258515999999998</c:v>
                </c:pt>
                <c:pt idx="12">
                  <c:v>0.46901039999999999</c:v>
                </c:pt>
                <c:pt idx="14">
                  <c:v>4.0471200000000006E-2</c:v>
                </c:pt>
                <c:pt idx="15">
                  <c:v>1.8515136000000001</c:v>
                </c:pt>
                <c:pt idx="16">
                  <c:v>5.7815999999999992E-2</c:v>
                </c:pt>
                <c:pt idx="17">
                  <c:v>3.9783540000000004</c:v>
                </c:pt>
                <c:pt idx="18">
                  <c:v>10.9696224</c:v>
                </c:pt>
                <c:pt idx="19">
                  <c:v>5.4311999999999997E-3</c:v>
                </c:pt>
                <c:pt idx="20">
                  <c:v>1.3318704000000003</c:v>
                </c:pt>
                <c:pt idx="21">
                  <c:v>1.8379356</c:v>
                </c:pt>
                <c:pt idx="22">
                  <c:v>8.5234800000000013E-2</c:v>
                </c:pt>
                <c:pt idx="23">
                  <c:v>45.404394000000003</c:v>
                </c:pt>
                <c:pt idx="24">
                  <c:v>0.38894400000000001</c:v>
                </c:pt>
                <c:pt idx="25">
                  <c:v>3.6258515999999998</c:v>
                </c:pt>
                <c:pt idx="26">
                  <c:v>0.32814960000000004</c:v>
                </c:pt>
              </c:numCache>
            </c:numRef>
          </c:val>
        </c:ser>
        <c:ser>
          <c:idx val="5"/>
          <c:order val="5"/>
          <c:tx>
            <c:strRef>
              <c:f>REwInga!$H$170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REwInga!$H$171:$H$197</c:f>
              <c:numCache>
                <c:formatCode>_(* #,##0.00_);_(* \(#,##0.00\);_(* "-"??_);_(@_)</c:formatCode>
                <c:ptCount val="27"/>
                <c:pt idx="0">
                  <c:v>1.0957884</c:v>
                </c:pt>
                <c:pt idx="1">
                  <c:v>0</c:v>
                </c:pt>
                <c:pt idx="2">
                  <c:v>5.475E-2</c:v>
                </c:pt>
                <c:pt idx="3">
                  <c:v>4.3829783999999998</c:v>
                </c:pt>
                <c:pt idx="4">
                  <c:v>0</c:v>
                </c:pt>
                <c:pt idx="5">
                  <c:v>0.1643376</c:v>
                </c:pt>
                <c:pt idx="6">
                  <c:v>0.28207199999999999</c:v>
                </c:pt>
                <c:pt idx="7">
                  <c:v>0.22486920000000002</c:v>
                </c:pt>
                <c:pt idx="8">
                  <c:v>9.2067599999999999E-2</c:v>
                </c:pt>
                <c:pt idx="9">
                  <c:v>0</c:v>
                </c:pt>
                <c:pt idx="10">
                  <c:v>1.3206575999999999</c:v>
                </c:pt>
                <c:pt idx="11">
                  <c:v>0.9408240000000001</c:v>
                </c:pt>
                <c:pt idx="12">
                  <c:v>2.3745731999999999</c:v>
                </c:pt>
                <c:pt idx="14">
                  <c:v>0.77736240000000001</c:v>
                </c:pt>
                <c:pt idx="15">
                  <c:v>0</c:v>
                </c:pt>
                <c:pt idx="16">
                  <c:v>5.475E-2</c:v>
                </c:pt>
                <c:pt idx="17">
                  <c:v>4.3829783999999998</c:v>
                </c:pt>
                <c:pt idx="18">
                  <c:v>0.27611520000000001</c:v>
                </c:pt>
                <c:pt idx="19">
                  <c:v>0.1643376</c:v>
                </c:pt>
                <c:pt idx="20">
                  <c:v>0.28207199999999999</c:v>
                </c:pt>
                <c:pt idx="21">
                  <c:v>0.22486920000000002</c:v>
                </c:pt>
                <c:pt idx="22">
                  <c:v>9.2067599999999999E-2</c:v>
                </c:pt>
                <c:pt idx="23">
                  <c:v>0</c:v>
                </c:pt>
                <c:pt idx="24">
                  <c:v>1.3206575999999999</c:v>
                </c:pt>
                <c:pt idx="25">
                  <c:v>1.1091035999999999</c:v>
                </c:pt>
                <c:pt idx="26">
                  <c:v>3.0762492000000004</c:v>
                </c:pt>
              </c:numCache>
            </c:numRef>
          </c:val>
        </c:ser>
        <c:ser>
          <c:idx val="6"/>
          <c:order val="6"/>
          <c:tx>
            <c:strRef>
              <c:f>REwInga!$I$170</c:f>
              <c:strCache>
                <c:ptCount val="1"/>
                <c:pt idx="0">
                  <c:v>Solar PV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REwInga!$I$171:$I$197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2.1899999999999999E-2</c:v>
                </c:pt>
                <c:pt idx="4">
                  <c:v>0</c:v>
                </c:pt>
                <c:pt idx="5">
                  <c:v>1.095E-2</c:v>
                </c:pt>
                <c:pt idx="6">
                  <c:v>0</c:v>
                </c:pt>
                <c:pt idx="7">
                  <c:v>2.1899999999999999E-2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3.2061599999999996E-2</c:v>
                </c:pt>
                <c:pt idx="12">
                  <c:v>4.3799999999999999E-2</c:v>
                </c:pt>
                <c:pt idx="14">
                  <c:v>0.2543028</c:v>
                </c:pt>
                <c:pt idx="15">
                  <c:v>1.5169691999999997</c:v>
                </c:pt>
                <c:pt idx="16">
                  <c:v>0.10109039999999998</c:v>
                </c:pt>
                <c:pt idx="17">
                  <c:v>2.9190948000000003</c:v>
                </c:pt>
                <c:pt idx="18">
                  <c:v>0.73356239999999995</c:v>
                </c:pt>
                <c:pt idx="19">
                  <c:v>0.12754560000000001</c:v>
                </c:pt>
                <c:pt idx="20">
                  <c:v>0.21654719999999997</c:v>
                </c:pt>
                <c:pt idx="21">
                  <c:v>0.47724479999999991</c:v>
                </c:pt>
                <c:pt idx="22">
                  <c:v>0.21497039999999998</c:v>
                </c:pt>
                <c:pt idx="23">
                  <c:v>0</c:v>
                </c:pt>
                <c:pt idx="24">
                  <c:v>0.7940064</c:v>
                </c:pt>
                <c:pt idx="25">
                  <c:v>0.57894840000000003</c:v>
                </c:pt>
                <c:pt idx="26">
                  <c:v>0.93539279999999991</c:v>
                </c:pt>
              </c:numCache>
            </c:numRef>
          </c:val>
        </c:ser>
        <c:ser>
          <c:idx val="8"/>
          <c:order val="7"/>
          <c:tx>
            <c:strRef>
              <c:f>REwInga!$J$170</c:f>
              <c:strCache>
                <c:ptCount val="1"/>
                <c:pt idx="0">
                  <c:v>Solar Thermal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REwInga!$J$171:$J$197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1.14975</c:v>
                </c:pt>
                <c:pt idx="15">
                  <c:v>0</c:v>
                </c:pt>
                <c:pt idx="16">
                  <c:v>0.24019920000000003</c:v>
                </c:pt>
                <c:pt idx="17">
                  <c:v>0</c:v>
                </c:pt>
                <c:pt idx="18">
                  <c:v>0</c:v>
                </c:pt>
                <c:pt idx="19">
                  <c:v>0.13674359999999999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1.6213008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7"/>
          <c:order val="8"/>
          <c:tx>
            <c:strRef>
              <c:f>REwInga!$K$170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REwInga!$K$171:$K$197</c:f>
              <c:numCache>
                <c:formatCode>_(* #,##0.00_);_(* \(#,##0.00\);_(* "-"??_);_(@_)</c:formatCode>
                <c:ptCount val="27"/>
                <c:pt idx="0">
                  <c:v>2.9871600000000002E-2</c:v>
                </c:pt>
                <c:pt idx="1">
                  <c:v>0</c:v>
                </c:pt>
                <c:pt idx="2">
                  <c:v>1.6118400000000001E-2</c:v>
                </c:pt>
                <c:pt idx="3">
                  <c:v>0.32850000000000001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0.26639160000000001</c:v>
                </c:pt>
                <c:pt idx="9">
                  <c:v>0</c:v>
                </c:pt>
                <c:pt idx="10">
                  <c:v>0.68625840000000005</c:v>
                </c:pt>
                <c:pt idx="11">
                  <c:v>0</c:v>
                </c:pt>
                <c:pt idx="12">
                  <c:v>0</c:v>
                </c:pt>
                <c:pt idx="14">
                  <c:v>7.5336E-2</c:v>
                </c:pt>
                <c:pt idx="15">
                  <c:v>0</c:v>
                </c:pt>
                <c:pt idx="16">
                  <c:v>1.6118400000000001E-2</c:v>
                </c:pt>
                <c:pt idx="17">
                  <c:v>0.35232720000000001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0.50869319999999996</c:v>
                </c:pt>
                <c:pt idx="23">
                  <c:v>0.95317560000000001</c:v>
                </c:pt>
                <c:pt idx="24">
                  <c:v>1.5880128</c:v>
                </c:pt>
                <c:pt idx="25">
                  <c:v>0</c:v>
                </c:pt>
                <c:pt idx="26">
                  <c:v>5.2560000000000003E-2</c:v>
                </c:pt>
              </c:numCache>
            </c:numRef>
          </c:val>
        </c:ser>
        <c:ser>
          <c:idx val="9"/>
          <c:order val="9"/>
          <c:tx>
            <c:strRef>
              <c:f>REwInga!$O$170</c:f>
              <c:strCache>
                <c:ptCount val="1"/>
                <c:pt idx="0">
                  <c:v>Net Imports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REwInga!$O$171:$O$197</c:f>
              <c:numCache>
                <c:formatCode>_(* #,##0.00_);_(* \(#,##0.00\);_(* "-"??_);_(@_)</c:formatCode>
                <c:ptCount val="27"/>
                <c:pt idx="0">
                  <c:v>1.8331175999999998</c:v>
                </c:pt>
                <c:pt idx="1">
                  <c:v>-13.829937599999997</c:v>
                </c:pt>
                <c:pt idx="2">
                  <c:v>0.3268356</c:v>
                </c:pt>
                <c:pt idx="3">
                  <c:v>8.0567471999999984</c:v>
                </c:pt>
                <c:pt idx="4">
                  <c:v>-3.2745755999999999</c:v>
                </c:pt>
                <c:pt idx="5">
                  <c:v>0.14015999999999998</c:v>
                </c:pt>
                <c:pt idx="6">
                  <c:v>0.13464119999999999</c:v>
                </c:pt>
                <c:pt idx="7">
                  <c:v>2.8417440000000003</c:v>
                </c:pt>
                <c:pt idx="8">
                  <c:v>1.033242</c:v>
                </c:pt>
                <c:pt idx="9">
                  <c:v>-7.2159624000000004</c:v>
                </c:pt>
                <c:pt idx="10">
                  <c:v>2.5411007999999997</c:v>
                </c:pt>
                <c:pt idx="11">
                  <c:v>1.0161599999999998E-2</c:v>
                </c:pt>
                <c:pt idx="12">
                  <c:v>6.4970291999999992</c:v>
                </c:pt>
                <c:pt idx="14">
                  <c:v>0.59830799999999995</c:v>
                </c:pt>
                <c:pt idx="15">
                  <c:v>-5.9355131999999999</c:v>
                </c:pt>
                <c:pt idx="16">
                  <c:v>0.45446879999999995</c:v>
                </c:pt>
                <c:pt idx="17">
                  <c:v>11.995243200000001</c:v>
                </c:pt>
                <c:pt idx="18">
                  <c:v>-4.2571848000000001</c:v>
                </c:pt>
                <c:pt idx="19">
                  <c:v>0.76378440000000003</c:v>
                </c:pt>
                <c:pt idx="20">
                  <c:v>0.2939855999999999</c:v>
                </c:pt>
                <c:pt idx="21">
                  <c:v>2.252634</c:v>
                </c:pt>
                <c:pt idx="22">
                  <c:v>0.53085599999999999</c:v>
                </c:pt>
                <c:pt idx="23">
                  <c:v>17.480142000000001</c:v>
                </c:pt>
                <c:pt idx="24">
                  <c:v>0.77096759999999998</c:v>
                </c:pt>
                <c:pt idx="25">
                  <c:v>0.53453519999999999</c:v>
                </c:pt>
                <c:pt idx="26">
                  <c:v>4.9925867999999989</c:v>
                </c:pt>
              </c:numCache>
            </c:numRef>
          </c:val>
        </c:ser>
        <c:ser>
          <c:idx val="13"/>
          <c:order val="10"/>
          <c:tx>
            <c:strRef>
              <c:f>REwInga!$Q$170</c:f>
              <c:strCache>
                <c:ptCount val="1"/>
                <c:pt idx="0">
                  <c:v>Dist. 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REwInga!$Q$171:$Q$197</c:f>
              <c:numCache>
                <c:formatCode>_(* #,##0.00_);_(* \(#,##0.00\);_(* "-"??_);_(@_)</c:formatCode>
                <c:ptCount val="27"/>
                <c:pt idx="0">
                  <c:v>5.9217599999999995E-2</c:v>
                </c:pt>
                <c:pt idx="1">
                  <c:v>0.15338759999999999</c:v>
                </c:pt>
                <c:pt idx="2">
                  <c:v>1.2176399999999999E-2</c:v>
                </c:pt>
                <c:pt idx="3">
                  <c:v>0.30125639999999998</c:v>
                </c:pt>
                <c:pt idx="4">
                  <c:v>3.8631600000000002E-2</c:v>
                </c:pt>
                <c:pt idx="5">
                  <c:v>1.0074E-2</c:v>
                </c:pt>
                <c:pt idx="6">
                  <c:v>9.7236000000000006E-3</c:v>
                </c:pt>
                <c:pt idx="7">
                  <c:v>3.3550800000000006E-2</c:v>
                </c:pt>
                <c:pt idx="8">
                  <c:v>2.2600800000000001E-2</c:v>
                </c:pt>
                <c:pt idx="9">
                  <c:v>1.3083935999999998</c:v>
                </c:pt>
                <c:pt idx="10">
                  <c:v>7.7000400000000011E-2</c:v>
                </c:pt>
                <c:pt idx="11">
                  <c:v>4.0558800000000006E-2</c:v>
                </c:pt>
                <c:pt idx="12">
                  <c:v>9.3731999999999982E-2</c:v>
                </c:pt>
                <c:pt idx="14">
                  <c:v>3.0397199999999999E-2</c:v>
                </c:pt>
                <c:pt idx="15">
                  <c:v>9.5221200000000006E-2</c:v>
                </c:pt>
                <c:pt idx="16">
                  <c:v>1.11252E-2</c:v>
                </c:pt>
                <c:pt idx="17">
                  <c:v>0.26595360000000001</c:v>
                </c:pt>
                <c:pt idx="18">
                  <c:v>1.4804399999999999E-2</c:v>
                </c:pt>
                <c:pt idx="19">
                  <c:v>9.5483999999999986E-3</c:v>
                </c:pt>
                <c:pt idx="20">
                  <c:v>6.3071999999999998E-3</c:v>
                </c:pt>
                <c:pt idx="21">
                  <c:v>8.4971999999999999E-3</c:v>
                </c:pt>
                <c:pt idx="22">
                  <c:v>1.5855600000000001E-2</c:v>
                </c:pt>
                <c:pt idx="23">
                  <c:v>0.91419359999999994</c:v>
                </c:pt>
                <c:pt idx="24">
                  <c:v>7.6299600000000009E-2</c:v>
                </c:pt>
                <c:pt idx="25">
                  <c:v>3.2149200000000003E-2</c:v>
                </c:pt>
                <c:pt idx="26">
                  <c:v>9.3118800000000002E-2</c:v>
                </c:pt>
              </c:numCache>
            </c:numRef>
          </c:val>
        </c:ser>
        <c:ser>
          <c:idx val="14"/>
          <c:order val="11"/>
          <c:tx>
            <c:strRef>
              <c:f>REwInga!$R$170</c:f>
              <c:strCache>
                <c:ptCount val="1"/>
                <c:pt idx="0">
                  <c:v>Dist. Biomass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REwInga!$R$171:$R$197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5"/>
          <c:order val="12"/>
          <c:tx>
            <c:strRef>
              <c:f>REwInga!$S$170</c:f>
              <c:strCache>
                <c:ptCount val="1"/>
                <c:pt idx="0">
                  <c:v>Mini Hydro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REwInga!$S$171:$S$197</c:f>
              <c:numCache>
                <c:formatCode>_(* #,##0.00_);_(* \(#,##0.00\);_(* "-"??_);_(@_)</c:formatCode>
                <c:ptCount val="27"/>
                <c:pt idx="0">
                  <c:v>0.21803639999999999</c:v>
                </c:pt>
                <c:pt idx="1">
                  <c:v>0.53208239999999996</c:v>
                </c:pt>
                <c:pt idx="2">
                  <c:v>5.11584E-2</c:v>
                </c:pt>
                <c:pt idx="3">
                  <c:v>4.3800000000000002E-3</c:v>
                </c:pt>
                <c:pt idx="4">
                  <c:v>0.44281799999999999</c:v>
                </c:pt>
                <c:pt idx="5">
                  <c:v>7.5335999999999997E-3</c:v>
                </c:pt>
                <c:pt idx="6">
                  <c:v>0.14235</c:v>
                </c:pt>
                <c:pt idx="7">
                  <c:v>0.29547479999999998</c:v>
                </c:pt>
                <c:pt idx="8">
                  <c:v>0.16416239999999999</c:v>
                </c:pt>
                <c:pt idx="9">
                  <c:v>9.6397668000000003</c:v>
                </c:pt>
                <c:pt idx="10">
                  <c:v>0.41837759999999996</c:v>
                </c:pt>
                <c:pt idx="11">
                  <c:v>0.31825079999999994</c:v>
                </c:pt>
                <c:pt idx="12">
                  <c:v>0.3221928</c:v>
                </c:pt>
                <c:pt idx="14">
                  <c:v>0.21251760000000003</c:v>
                </c:pt>
                <c:pt idx="15">
                  <c:v>0.54644879999999996</c:v>
                </c:pt>
                <c:pt idx="16">
                  <c:v>5.10708E-2</c:v>
                </c:pt>
                <c:pt idx="17">
                  <c:v>4.3800000000000002E-3</c:v>
                </c:pt>
                <c:pt idx="18">
                  <c:v>0.44299319999999998</c:v>
                </c:pt>
                <c:pt idx="19">
                  <c:v>7.5335999999999997E-3</c:v>
                </c:pt>
                <c:pt idx="20">
                  <c:v>0.14550359999999998</c:v>
                </c:pt>
                <c:pt idx="21">
                  <c:v>0.29547479999999998</c:v>
                </c:pt>
                <c:pt idx="22">
                  <c:v>0.1636368</c:v>
                </c:pt>
                <c:pt idx="23">
                  <c:v>9.6437088000000006</c:v>
                </c:pt>
                <c:pt idx="24">
                  <c:v>0.4185528</c:v>
                </c:pt>
                <c:pt idx="25">
                  <c:v>0.31921439999999995</c:v>
                </c:pt>
                <c:pt idx="26">
                  <c:v>0.32228039999999997</c:v>
                </c:pt>
              </c:numCache>
            </c:numRef>
          </c:val>
        </c:ser>
        <c:ser>
          <c:idx val="16"/>
          <c:order val="13"/>
          <c:tx>
            <c:strRef>
              <c:f>REwInga!$T$170</c:f>
              <c:strCache>
                <c:ptCount val="1"/>
                <c:pt idx="0">
                  <c:v>Dist.Solar PV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multiLvlStrRef>
              <c:f>REwInga!$A$171:$B$197</c:f>
              <c:multiLvlStrCache>
                <c:ptCount val="27"/>
                <c:lvl>
                  <c:pt idx="0">
                    <c:v>Burkina</c:v>
                  </c:pt>
                  <c:pt idx="1">
                    <c:v>Cote d'Ivoire</c:v>
                  </c:pt>
                  <c:pt idx="2">
                    <c:v>Gambia</c:v>
                  </c:pt>
                  <c:pt idx="3">
                    <c:v>Ghana</c:v>
                  </c:pt>
                  <c:pt idx="4">
                    <c:v>Guinea</c:v>
                  </c:pt>
                  <c:pt idx="5">
                    <c:v>Guinea-Bissau</c:v>
                  </c:pt>
                  <c:pt idx="6">
                    <c:v>Liberia</c:v>
                  </c:pt>
                  <c:pt idx="7">
                    <c:v>Mali</c:v>
                  </c:pt>
                  <c:pt idx="8">
                    <c:v>Niger</c:v>
                  </c:pt>
                  <c:pt idx="9">
                    <c:v>Nigeria</c:v>
                  </c:pt>
                  <c:pt idx="10">
                    <c:v>Senegal</c:v>
                  </c:pt>
                  <c:pt idx="11">
                    <c:v>Sierra Leone</c:v>
                  </c:pt>
                  <c:pt idx="12">
                    <c:v>Togo/Benin</c:v>
                  </c:pt>
                  <c:pt idx="14">
                    <c:v>Burkina</c:v>
                  </c:pt>
                  <c:pt idx="15">
                    <c:v>Cote d'Ivoire</c:v>
                  </c:pt>
                  <c:pt idx="16">
                    <c:v>Gambia</c:v>
                  </c:pt>
                  <c:pt idx="17">
                    <c:v>Ghana</c:v>
                  </c:pt>
                  <c:pt idx="18">
                    <c:v>Guinea</c:v>
                  </c:pt>
                  <c:pt idx="19">
                    <c:v>Guinea-Bissau</c:v>
                  </c:pt>
                  <c:pt idx="20">
                    <c:v>Liberia</c:v>
                  </c:pt>
                  <c:pt idx="21">
                    <c:v>Mali</c:v>
                  </c:pt>
                  <c:pt idx="22">
                    <c:v>Niger</c:v>
                  </c:pt>
                  <c:pt idx="23">
                    <c:v>Nigeria</c:v>
                  </c:pt>
                  <c:pt idx="24">
                    <c:v>Senegal</c:v>
                  </c:pt>
                  <c:pt idx="25">
                    <c:v>Sierra Leone</c:v>
                  </c:pt>
                  <c:pt idx="26">
                    <c:v>Togo/Benin</c:v>
                  </c:pt>
                </c:lvl>
                <c:lvl>
                  <c:pt idx="0">
                    <c:v>Reference</c:v>
                  </c:pt>
                  <c:pt idx="14">
                    <c:v>Renewable</c:v>
                  </c:pt>
                </c:lvl>
              </c:multiLvlStrCache>
            </c:multiLvlStrRef>
          </c:cat>
          <c:val>
            <c:numRef>
              <c:f>REwInga!$T$171:$T$197</c:f>
              <c:numCache>
                <c:formatCode>_(* #,##0.00_);_(* \(#,##0.00\);_(* "-"??_);_(@_)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9.1104000000000011E-3</c:v>
                </c:pt>
                <c:pt idx="12">
                  <c:v>0</c:v>
                </c:pt>
                <c:pt idx="14">
                  <c:v>0.12684480000000001</c:v>
                </c:pt>
                <c:pt idx="15">
                  <c:v>0</c:v>
                </c:pt>
                <c:pt idx="16">
                  <c:v>4.9318799999999996E-2</c:v>
                </c:pt>
                <c:pt idx="17">
                  <c:v>1.8087647999999998</c:v>
                </c:pt>
                <c:pt idx="18">
                  <c:v>0</c:v>
                </c:pt>
                <c:pt idx="19">
                  <c:v>3.0134400000000002E-2</c:v>
                </c:pt>
                <c:pt idx="20">
                  <c:v>1.0161599999999998E-2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5.9743200000000003E-2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49073920"/>
        <c:axId val="149785216"/>
      </c:barChart>
      <c:catAx>
        <c:axId val="14907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785216"/>
        <c:crosses val="autoZero"/>
        <c:auto val="1"/>
        <c:lblAlgn val="ctr"/>
        <c:lblOffset val="100"/>
        <c:noMultiLvlLbl val="0"/>
      </c:catAx>
      <c:valAx>
        <c:axId val="149785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Electricity Generation share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49073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Share of</a:t>
            </a:r>
            <a:r>
              <a:rPr lang="en-US" baseline="0"/>
              <a:t> Generation by Country in 2030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REwInga!$C$170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REwInga!$B$185:$B$197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REwInga!$C$185:$C$197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0.82676879999999997</c:v>
                </c:pt>
                <c:pt idx="9">
                  <c:v>0</c:v>
                </c:pt>
                <c:pt idx="10">
                  <c:v>1.873764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REwInga!$D$170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strRef>
              <c:f>REwInga!$B$185:$B$197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REwInga!$D$185:$D$197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3.9420000000000002E-3</c:v>
                </c:pt>
                <c:pt idx="9">
                  <c:v>0</c:v>
                </c:pt>
                <c:pt idx="10">
                  <c:v>3.5040000000000001E-4</c:v>
                </c:pt>
                <c:pt idx="11">
                  <c:v>7.0080000000000001E-4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REwInga!$E$170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REwInga!$B$185:$B$197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REwInga!$E$185:$E$197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18.5351964</c:v>
                </c:pt>
                <c:pt idx="2">
                  <c:v>0.15706680000000001</c:v>
                </c:pt>
                <c:pt idx="3">
                  <c:v>6.8690663999999986</c:v>
                </c:pt>
                <c:pt idx="4">
                  <c:v>0</c:v>
                </c:pt>
                <c:pt idx="5">
                  <c:v>0.14427720000000002</c:v>
                </c:pt>
                <c:pt idx="6">
                  <c:v>0.15505200000000002</c:v>
                </c:pt>
                <c:pt idx="7">
                  <c:v>0</c:v>
                </c:pt>
                <c:pt idx="8">
                  <c:v>0</c:v>
                </c:pt>
                <c:pt idx="9">
                  <c:v>74.615927999999982</c:v>
                </c:pt>
                <c:pt idx="10">
                  <c:v>0</c:v>
                </c:pt>
                <c:pt idx="11">
                  <c:v>0.2451924</c:v>
                </c:pt>
                <c:pt idx="12">
                  <c:v>3.5040000000000001E-4</c:v>
                </c:pt>
              </c:numCache>
            </c:numRef>
          </c:val>
        </c:ser>
        <c:ser>
          <c:idx val="3"/>
          <c:order val="3"/>
          <c:tx>
            <c:strRef>
              <c:f>REwInga!$F$170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REwInga!$B$185:$B$197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REwInga!$F$185:$F$197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REwInga!$G$170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strRef>
              <c:f>REwInga!$B$185:$B$197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REwInga!$G$185:$G$197</c:f>
              <c:numCache>
                <c:formatCode>_(* #,##0.00_);_(* \(#,##0.00\);_(* "-"??_);_(@_)</c:formatCode>
                <c:ptCount val="13"/>
                <c:pt idx="0">
                  <c:v>4.0471200000000006E-2</c:v>
                </c:pt>
                <c:pt idx="1">
                  <c:v>1.8515136000000001</c:v>
                </c:pt>
                <c:pt idx="2">
                  <c:v>5.7815999999999992E-2</c:v>
                </c:pt>
                <c:pt idx="3">
                  <c:v>3.9783540000000004</c:v>
                </c:pt>
                <c:pt idx="4">
                  <c:v>10.9696224</c:v>
                </c:pt>
                <c:pt idx="5">
                  <c:v>5.4311999999999997E-3</c:v>
                </c:pt>
                <c:pt idx="6">
                  <c:v>1.3318704000000003</c:v>
                </c:pt>
                <c:pt idx="7">
                  <c:v>1.8379356</c:v>
                </c:pt>
                <c:pt idx="8">
                  <c:v>8.5234800000000013E-2</c:v>
                </c:pt>
                <c:pt idx="9">
                  <c:v>45.404394000000003</c:v>
                </c:pt>
                <c:pt idx="10">
                  <c:v>0.38894400000000001</c:v>
                </c:pt>
                <c:pt idx="11">
                  <c:v>3.6258515999999998</c:v>
                </c:pt>
                <c:pt idx="12">
                  <c:v>0.32814960000000004</c:v>
                </c:pt>
              </c:numCache>
            </c:numRef>
          </c:val>
        </c:ser>
        <c:ser>
          <c:idx val="5"/>
          <c:order val="5"/>
          <c:tx>
            <c:strRef>
              <c:f>REwInga!$H$170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REwInga!$B$185:$B$197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REwInga!$H$185:$H$197</c:f>
              <c:numCache>
                <c:formatCode>_(* #,##0.00_);_(* \(#,##0.00\);_(* "-"??_);_(@_)</c:formatCode>
                <c:ptCount val="13"/>
                <c:pt idx="0">
                  <c:v>0.77736240000000001</c:v>
                </c:pt>
                <c:pt idx="1">
                  <c:v>0</c:v>
                </c:pt>
                <c:pt idx="2">
                  <c:v>5.475E-2</c:v>
                </c:pt>
                <c:pt idx="3">
                  <c:v>4.3829783999999998</c:v>
                </c:pt>
                <c:pt idx="4">
                  <c:v>0.27611520000000001</c:v>
                </c:pt>
                <c:pt idx="5">
                  <c:v>0.1643376</c:v>
                </c:pt>
                <c:pt idx="6">
                  <c:v>0.28207199999999999</c:v>
                </c:pt>
                <c:pt idx="7">
                  <c:v>0.22486920000000002</c:v>
                </c:pt>
                <c:pt idx="8">
                  <c:v>9.2067599999999999E-2</c:v>
                </c:pt>
                <c:pt idx="9">
                  <c:v>0</c:v>
                </c:pt>
                <c:pt idx="10">
                  <c:v>1.3206575999999999</c:v>
                </c:pt>
                <c:pt idx="11">
                  <c:v>1.1091035999999999</c:v>
                </c:pt>
                <c:pt idx="12">
                  <c:v>3.0762492000000004</c:v>
                </c:pt>
              </c:numCache>
            </c:numRef>
          </c:val>
        </c:ser>
        <c:ser>
          <c:idx val="6"/>
          <c:order val="6"/>
          <c:tx>
            <c:strRef>
              <c:f>REwInga!$I$170</c:f>
              <c:strCache>
                <c:ptCount val="1"/>
                <c:pt idx="0">
                  <c:v>Solar PV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f>REwInga!$B$185:$B$197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REwInga!$I$185:$I$197</c:f>
              <c:numCache>
                <c:formatCode>_(* #,##0.00_);_(* \(#,##0.00\);_(* "-"??_);_(@_)</c:formatCode>
                <c:ptCount val="13"/>
                <c:pt idx="0">
                  <c:v>0.2543028</c:v>
                </c:pt>
                <c:pt idx="1">
                  <c:v>1.5169691999999997</c:v>
                </c:pt>
                <c:pt idx="2">
                  <c:v>0.10109039999999998</c:v>
                </c:pt>
                <c:pt idx="3">
                  <c:v>2.9190948000000003</c:v>
                </c:pt>
                <c:pt idx="4">
                  <c:v>0.73356239999999995</c:v>
                </c:pt>
                <c:pt idx="5">
                  <c:v>0.12754560000000001</c:v>
                </c:pt>
                <c:pt idx="6">
                  <c:v>0.21654719999999997</c:v>
                </c:pt>
                <c:pt idx="7">
                  <c:v>0.47724479999999991</c:v>
                </c:pt>
                <c:pt idx="8">
                  <c:v>0.21497039999999998</c:v>
                </c:pt>
                <c:pt idx="9">
                  <c:v>0</c:v>
                </c:pt>
                <c:pt idx="10">
                  <c:v>0.7940064</c:v>
                </c:pt>
                <c:pt idx="11">
                  <c:v>0.57894840000000003</c:v>
                </c:pt>
                <c:pt idx="12">
                  <c:v>0.93539279999999991</c:v>
                </c:pt>
              </c:numCache>
            </c:numRef>
          </c:val>
        </c:ser>
        <c:ser>
          <c:idx val="8"/>
          <c:order val="7"/>
          <c:tx>
            <c:strRef>
              <c:f>REwInga!$J$170</c:f>
              <c:strCache>
                <c:ptCount val="1"/>
                <c:pt idx="0">
                  <c:v>Solar Thermal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REwInga!$B$185:$B$197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REwInga!$J$185:$J$197</c:f>
              <c:numCache>
                <c:formatCode>_(* #,##0.00_);_(* \(#,##0.00\);_(* "-"??_);_(@_)</c:formatCode>
                <c:ptCount val="13"/>
                <c:pt idx="0">
                  <c:v>1.14975</c:v>
                </c:pt>
                <c:pt idx="1">
                  <c:v>0</c:v>
                </c:pt>
                <c:pt idx="2">
                  <c:v>0.24019920000000003</c:v>
                </c:pt>
                <c:pt idx="3">
                  <c:v>0</c:v>
                </c:pt>
                <c:pt idx="4">
                  <c:v>0</c:v>
                </c:pt>
                <c:pt idx="5">
                  <c:v>0.13674359999999999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1.6213008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8"/>
          <c:tx>
            <c:strRef>
              <c:f>REwInga!$K$170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REwInga!$B$185:$B$197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REwInga!$K$185:$K$197</c:f>
              <c:numCache>
                <c:formatCode>_(* #,##0.00_);_(* \(#,##0.00\);_(* "-"??_);_(@_)</c:formatCode>
                <c:ptCount val="13"/>
                <c:pt idx="0">
                  <c:v>7.5336E-2</c:v>
                </c:pt>
                <c:pt idx="1">
                  <c:v>0</c:v>
                </c:pt>
                <c:pt idx="2">
                  <c:v>1.6118400000000001E-2</c:v>
                </c:pt>
                <c:pt idx="3">
                  <c:v>0.35232720000000001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0.50869319999999996</c:v>
                </c:pt>
                <c:pt idx="9">
                  <c:v>0.95317560000000001</c:v>
                </c:pt>
                <c:pt idx="10">
                  <c:v>1.5880128</c:v>
                </c:pt>
                <c:pt idx="11">
                  <c:v>0</c:v>
                </c:pt>
                <c:pt idx="12">
                  <c:v>5.2560000000000003E-2</c:v>
                </c:pt>
              </c:numCache>
            </c:numRef>
          </c:val>
        </c:ser>
        <c:ser>
          <c:idx val="9"/>
          <c:order val="9"/>
          <c:tx>
            <c:strRef>
              <c:f>REwInga!$O$170</c:f>
              <c:strCache>
                <c:ptCount val="1"/>
                <c:pt idx="0">
                  <c:v>Net Imports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REwInga!$B$185:$B$197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REwInga!$O$185:$O$197</c:f>
              <c:numCache>
                <c:formatCode>_(* #,##0.00_);_(* \(#,##0.00\);_(* "-"??_);_(@_)</c:formatCode>
                <c:ptCount val="13"/>
                <c:pt idx="0">
                  <c:v>0.59830799999999995</c:v>
                </c:pt>
                <c:pt idx="1">
                  <c:v>-5.9355131999999999</c:v>
                </c:pt>
                <c:pt idx="2">
                  <c:v>0.45446879999999995</c:v>
                </c:pt>
                <c:pt idx="3">
                  <c:v>11.995243200000001</c:v>
                </c:pt>
                <c:pt idx="4">
                  <c:v>-4.2571848000000001</c:v>
                </c:pt>
                <c:pt idx="5">
                  <c:v>0.76378440000000003</c:v>
                </c:pt>
                <c:pt idx="6">
                  <c:v>0.2939855999999999</c:v>
                </c:pt>
                <c:pt idx="7">
                  <c:v>2.252634</c:v>
                </c:pt>
                <c:pt idx="8">
                  <c:v>0.53085599999999999</c:v>
                </c:pt>
                <c:pt idx="9">
                  <c:v>17.480142000000001</c:v>
                </c:pt>
                <c:pt idx="10">
                  <c:v>0.77096759999999998</c:v>
                </c:pt>
                <c:pt idx="11">
                  <c:v>0.53453519999999999</c:v>
                </c:pt>
                <c:pt idx="12">
                  <c:v>4.9925867999999989</c:v>
                </c:pt>
              </c:numCache>
            </c:numRef>
          </c:val>
        </c:ser>
        <c:ser>
          <c:idx val="13"/>
          <c:order val="10"/>
          <c:tx>
            <c:strRef>
              <c:f>REwInga!$Q$170</c:f>
              <c:strCache>
                <c:ptCount val="1"/>
                <c:pt idx="0">
                  <c:v>Dist. Oil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invertIfNegative val="0"/>
          <c:cat>
            <c:strRef>
              <c:f>REwInga!$B$185:$B$197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REwInga!$Q$185:$Q$197</c:f>
              <c:numCache>
                <c:formatCode>_(* #,##0.00_);_(* \(#,##0.00\);_(* "-"??_);_(@_)</c:formatCode>
                <c:ptCount val="13"/>
                <c:pt idx="0">
                  <c:v>3.0397199999999999E-2</c:v>
                </c:pt>
                <c:pt idx="1">
                  <c:v>9.5221200000000006E-2</c:v>
                </c:pt>
                <c:pt idx="2">
                  <c:v>1.11252E-2</c:v>
                </c:pt>
                <c:pt idx="3">
                  <c:v>0.26595360000000001</c:v>
                </c:pt>
                <c:pt idx="4">
                  <c:v>1.4804399999999999E-2</c:v>
                </c:pt>
                <c:pt idx="5">
                  <c:v>9.5483999999999986E-3</c:v>
                </c:pt>
                <c:pt idx="6">
                  <c:v>6.3071999999999998E-3</c:v>
                </c:pt>
                <c:pt idx="7">
                  <c:v>8.4971999999999999E-3</c:v>
                </c:pt>
                <c:pt idx="8">
                  <c:v>1.5855600000000001E-2</c:v>
                </c:pt>
                <c:pt idx="9">
                  <c:v>0.91419359999999994</c:v>
                </c:pt>
                <c:pt idx="10">
                  <c:v>7.6299600000000009E-2</c:v>
                </c:pt>
                <c:pt idx="11">
                  <c:v>3.2149200000000003E-2</c:v>
                </c:pt>
                <c:pt idx="12">
                  <c:v>9.3118800000000002E-2</c:v>
                </c:pt>
              </c:numCache>
            </c:numRef>
          </c:val>
        </c:ser>
        <c:ser>
          <c:idx val="14"/>
          <c:order val="11"/>
          <c:tx>
            <c:strRef>
              <c:f>REwInga!$R$170</c:f>
              <c:strCache>
                <c:ptCount val="1"/>
                <c:pt idx="0">
                  <c:v>Dist. Biomass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REwInga!$B$185:$B$197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REwInga!$R$185:$R$197</c:f>
              <c:numCache>
                <c:formatCode>_(* #,##0.00_);_(* \(#,##0.00\);_(*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5"/>
          <c:order val="12"/>
          <c:tx>
            <c:strRef>
              <c:f>REwInga!$S$170</c:f>
              <c:strCache>
                <c:ptCount val="1"/>
                <c:pt idx="0">
                  <c:v>Mini Hydro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REwInga!$B$185:$B$197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REwInga!$S$185:$S$197</c:f>
              <c:numCache>
                <c:formatCode>_(* #,##0.00_);_(* \(#,##0.00\);_(* "-"??_);_(@_)</c:formatCode>
                <c:ptCount val="13"/>
                <c:pt idx="0">
                  <c:v>0.21251760000000003</c:v>
                </c:pt>
                <c:pt idx="1">
                  <c:v>0.54644879999999996</c:v>
                </c:pt>
                <c:pt idx="2">
                  <c:v>5.10708E-2</c:v>
                </c:pt>
                <c:pt idx="3">
                  <c:v>4.3800000000000002E-3</c:v>
                </c:pt>
                <c:pt idx="4">
                  <c:v>0.44299319999999998</c:v>
                </c:pt>
                <c:pt idx="5">
                  <c:v>7.5335999999999997E-3</c:v>
                </c:pt>
                <c:pt idx="6">
                  <c:v>0.14550359999999998</c:v>
                </c:pt>
                <c:pt idx="7">
                  <c:v>0.29547479999999998</c:v>
                </c:pt>
                <c:pt idx="8">
                  <c:v>0.1636368</c:v>
                </c:pt>
                <c:pt idx="9">
                  <c:v>9.6437088000000006</c:v>
                </c:pt>
                <c:pt idx="10">
                  <c:v>0.4185528</c:v>
                </c:pt>
                <c:pt idx="11">
                  <c:v>0.31921439999999995</c:v>
                </c:pt>
                <c:pt idx="12">
                  <c:v>0.32228039999999997</c:v>
                </c:pt>
              </c:numCache>
            </c:numRef>
          </c:val>
        </c:ser>
        <c:ser>
          <c:idx val="16"/>
          <c:order val="13"/>
          <c:tx>
            <c:strRef>
              <c:f>REwInga!$T$170</c:f>
              <c:strCache>
                <c:ptCount val="1"/>
                <c:pt idx="0">
                  <c:v>Dist.Solar PV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REwInga!$B$185:$B$197</c:f>
              <c:strCache>
                <c:ptCount val="13"/>
                <c:pt idx="0">
                  <c:v>Burkina</c:v>
                </c:pt>
                <c:pt idx="1">
                  <c:v>Cote d'Ivoire</c:v>
                </c:pt>
                <c:pt idx="2">
                  <c:v>Gambia</c:v>
                </c:pt>
                <c:pt idx="3">
                  <c:v>Ghana</c:v>
                </c:pt>
                <c:pt idx="4">
                  <c:v>Guinea</c:v>
                </c:pt>
                <c:pt idx="5">
                  <c:v>Guinea-Bissau</c:v>
                </c:pt>
                <c:pt idx="6">
                  <c:v>Liberia</c:v>
                </c:pt>
                <c:pt idx="7">
                  <c:v>Mali</c:v>
                </c:pt>
                <c:pt idx="8">
                  <c:v>Niger</c:v>
                </c:pt>
                <c:pt idx="9">
                  <c:v>Nigeria</c:v>
                </c:pt>
                <c:pt idx="10">
                  <c:v>Senegal</c:v>
                </c:pt>
                <c:pt idx="11">
                  <c:v>Sierra Leone</c:v>
                </c:pt>
                <c:pt idx="12">
                  <c:v>Togo/Benin</c:v>
                </c:pt>
              </c:strCache>
            </c:strRef>
          </c:cat>
          <c:val>
            <c:numRef>
              <c:f>REwInga!$T$185:$T$197</c:f>
              <c:numCache>
                <c:formatCode>_(* #,##0.00_);_(* \(#,##0.00\);_(* "-"??_);_(@_)</c:formatCode>
                <c:ptCount val="13"/>
                <c:pt idx="0">
                  <c:v>0.12684480000000001</c:v>
                </c:pt>
                <c:pt idx="1">
                  <c:v>0</c:v>
                </c:pt>
                <c:pt idx="2">
                  <c:v>4.9318799999999996E-2</c:v>
                </c:pt>
                <c:pt idx="3">
                  <c:v>1.8087647999999998</c:v>
                </c:pt>
                <c:pt idx="4">
                  <c:v>0</c:v>
                </c:pt>
                <c:pt idx="5">
                  <c:v>3.0134400000000002E-2</c:v>
                </c:pt>
                <c:pt idx="6">
                  <c:v>1.0161599999999998E-2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5.9743200000000003E-2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49881984"/>
        <c:axId val="149883520"/>
      </c:barChart>
      <c:catAx>
        <c:axId val="14988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9883520"/>
        <c:crosses val="autoZero"/>
        <c:auto val="1"/>
        <c:lblAlgn val="ctr"/>
        <c:lblOffset val="100"/>
        <c:noMultiLvlLbl val="0"/>
      </c:catAx>
      <c:valAx>
        <c:axId val="149883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Electricity Generation share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49881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6272965879265"/>
          <c:y val="5.1400554097404488E-2"/>
          <c:w val="0.79103871391076108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REwInga!$Z$101</c:f>
              <c:strCache>
                <c:ptCount val="1"/>
                <c:pt idx="0">
                  <c:v>Reference</c:v>
                </c:pt>
              </c:strCache>
            </c:strRef>
          </c:tx>
          <c:marker>
            <c:symbol val="none"/>
          </c:marker>
          <c:xVal>
            <c:numRef>
              <c:f>REwInga!$Y$105:$Y$123</c:f>
              <c:numCache>
                <c:formatCode>General</c:formatCod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numCache>
            </c:numRef>
          </c:xVal>
          <c:yVal>
            <c:numRef>
              <c:f>REwInga!$Z$105:$Z$123</c:f>
              <c:numCache>
                <c:formatCode>0</c:formatCode>
                <c:ptCount val="19"/>
                <c:pt idx="0">
                  <c:v>155.42115579368689</c:v>
                </c:pt>
                <c:pt idx="1">
                  <c:v>154.89922870868628</c:v>
                </c:pt>
                <c:pt idx="2">
                  <c:v>150.42705593138749</c:v>
                </c:pt>
                <c:pt idx="3">
                  <c:v>145.15861340352643</c:v>
                </c:pt>
                <c:pt idx="4">
                  <c:v>139.33337105690993</c:v>
                </c:pt>
                <c:pt idx="5">
                  <c:v>130.59798906866888</c:v>
                </c:pt>
                <c:pt idx="6">
                  <c:v>126.22322263859422</c:v>
                </c:pt>
                <c:pt idx="7">
                  <c:v>124.8831878626879</c:v>
                </c:pt>
                <c:pt idx="8">
                  <c:v>123.04634407645661</c:v>
                </c:pt>
                <c:pt idx="9">
                  <c:v>121.65394528562547</c:v>
                </c:pt>
                <c:pt idx="10">
                  <c:v>121.17670666591478</c:v>
                </c:pt>
                <c:pt idx="11">
                  <c:v>120.96119588926256</c:v>
                </c:pt>
                <c:pt idx="12">
                  <c:v>121.00753304728211</c:v>
                </c:pt>
                <c:pt idx="13">
                  <c:v>120.96743913632908</c:v>
                </c:pt>
                <c:pt idx="14">
                  <c:v>120.8030598743549</c:v>
                </c:pt>
                <c:pt idx="15">
                  <c:v>121.34041810431127</c:v>
                </c:pt>
                <c:pt idx="16">
                  <c:v>121.76535821384843</c:v>
                </c:pt>
                <c:pt idx="17">
                  <c:v>122.21498118444541</c:v>
                </c:pt>
                <c:pt idx="18">
                  <c:v>122.41945368577282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REwInga!$AA$101</c:f>
              <c:strCache>
                <c:ptCount val="1"/>
                <c:pt idx="0">
                  <c:v>Renewable</c:v>
                </c:pt>
              </c:strCache>
            </c:strRef>
          </c:tx>
          <c:marker>
            <c:symbol val="none"/>
          </c:marker>
          <c:xVal>
            <c:numRef>
              <c:f>REwInga!$Y$105:$Y$123</c:f>
              <c:numCache>
                <c:formatCode>General</c:formatCode>
                <c:ptCount val="1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</c:numCache>
            </c:numRef>
          </c:xVal>
          <c:yVal>
            <c:numRef>
              <c:f>REwInga!$AA$105:$AA$123</c:f>
              <c:numCache>
                <c:formatCode>0</c:formatCode>
                <c:ptCount val="19"/>
                <c:pt idx="0">
                  <c:v>158.40442674100237</c:v>
                </c:pt>
                <c:pt idx="1">
                  <c:v>158.89639069604075</c:v>
                </c:pt>
                <c:pt idx="2">
                  <c:v>155.27778761114826</c:v>
                </c:pt>
                <c:pt idx="3">
                  <c:v>150.33317223271297</c:v>
                </c:pt>
                <c:pt idx="4">
                  <c:v>145.10783744671252</c:v>
                </c:pt>
                <c:pt idx="5">
                  <c:v>136.25506948054971</c:v>
                </c:pt>
                <c:pt idx="6">
                  <c:v>132.12676908377782</c:v>
                </c:pt>
                <c:pt idx="7">
                  <c:v>131.17318843198993</c:v>
                </c:pt>
                <c:pt idx="8">
                  <c:v>129.70367906554512</c:v>
                </c:pt>
                <c:pt idx="9">
                  <c:v>128.94970756110573</c:v>
                </c:pt>
                <c:pt idx="10">
                  <c:v>128.89486965810326</c:v>
                </c:pt>
                <c:pt idx="11">
                  <c:v>128.88277475346129</c:v>
                </c:pt>
                <c:pt idx="12">
                  <c:v>129.28088399705769</c:v>
                </c:pt>
                <c:pt idx="13">
                  <c:v>128.57957265540932</c:v>
                </c:pt>
                <c:pt idx="14">
                  <c:v>127.8261615809775</c:v>
                </c:pt>
                <c:pt idx="15">
                  <c:v>128.02370054881382</c:v>
                </c:pt>
                <c:pt idx="16">
                  <c:v>128.20194082102523</c:v>
                </c:pt>
                <c:pt idx="17">
                  <c:v>128.4351182229081</c:v>
                </c:pt>
                <c:pt idx="18">
                  <c:v>128.24734645391129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923712"/>
        <c:axId val="149925248"/>
      </c:scatterChart>
      <c:valAx>
        <c:axId val="149923712"/>
        <c:scaling>
          <c:orientation val="minMax"/>
          <c:max val="2030"/>
          <c:min val="2012"/>
        </c:scaling>
        <c:delete val="0"/>
        <c:axPos val="b"/>
        <c:numFmt formatCode="General" sourceLinked="1"/>
        <c:majorTickMark val="out"/>
        <c:minorTickMark val="none"/>
        <c:tickLblPos val="nextTo"/>
        <c:crossAx val="149925248"/>
        <c:crosses val="autoZero"/>
        <c:crossBetween val="midCat"/>
      </c:valAx>
      <c:valAx>
        <c:axId val="1499252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Generation Costs ($/MWh)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499237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472156605424327"/>
          <c:y val="0.59220873432487608"/>
          <c:w val="0.20861176727909012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REwInga!$C$101</c:f>
              <c:strCache>
                <c:ptCount val="1"/>
                <c:pt idx="0">
                  <c:v> Annualized Investment: Generation </c:v>
                </c:pt>
              </c:strCache>
            </c:strRef>
          </c:tx>
          <c:invertIfNegative val="0"/>
          <c:cat>
            <c:multiLvlStrRef>
              <c:f>REwInga!$A$103:$B$145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REwInga!$C$103:$C$145</c:f>
              <c:numCache>
                <c:formatCode>0.00</c:formatCode>
                <c:ptCount val="43"/>
                <c:pt idx="0">
                  <c:v>3.2234742490019549E-3</c:v>
                </c:pt>
                <c:pt idx="1">
                  <c:v>0.36048932824156998</c:v>
                </c:pt>
                <c:pt idx="2">
                  <c:v>0.78183407431782015</c:v>
                </c:pt>
                <c:pt idx="3">
                  <c:v>1.1219743332162895</c:v>
                </c:pt>
                <c:pt idx="4">
                  <c:v>1.505092581790433</c:v>
                </c:pt>
                <c:pt idx="5">
                  <c:v>2.0808249478980363</c:v>
                </c:pt>
                <c:pt idx="6">
                  <c:v>2.5134182086990271</c:v>
                </c:pt>
                <c:pt idx="7">
                  <c:v>3.4466859129972196</c:v>
                </c:pt>
                <c:pt idx="8">
                  <c:v>3.9266443793678154</c:v>
                </c:pt>
                <c:pt idx="9">
                  <c:v>4.3849511704748103</c:v>
                </c:pt>
                <c:pt idx="10">
                  <c:v>4.9773938576940715</c:v>
                </c:pt>
                <c:pt idx="11">
                  <c:v>5.5026479201920671</c:v>
                </c:pt>
                <c:pt idx="12">
                  <c:v>6.0198175615324931</c:v>
                </c:pt>
                <c:pt idx="13">
                  <c:v>6.6428925207381342</c:v>
                </c:pt>
                <c:pt idx="14">
                  <c:v>7.1418513355757476</c:v>
                </c:pt>
                <c:pt idx="15">
                  <c:v>7.6815981724965425</c:v>
                </c:pt>
                <c:pt idx="16">
                  <c:v>8.2457120897786798</c:v>
                </c:pt>
                <c:pt idx="17">
                  <c:v>8.5659032767096672</c:v>
                </c:pt>
                <c:pt idx="18">
                  <c:v>8.948147908801138</c:v>
                </c:pt>
                <c:pt idx="19">
                  <c:v>9.2808800204281852</c:v>
                </c:pt>
                <c:pt idx="20">
                  <c:v>9.5032139515544589</c:v>
                </c:pt>
                <c:pt idx="22">
                  <c:v>3.2173322377990893E-3</c:v>
                </c:pt>
                <c:pt idx="23">
                  <c:v>0.36047277247809978</c:v>
                </c:pt>
                <c:pt idx="24">
                  <c:v>0.78124605398523972</c:v>
                </c:pt>
                <c:pt idx="25">
                  <c:v>1.125209738553236</c:v>
                </c:pt>
                <c:pt idx="26">
                  <c:v>1.5289537744032284</c:v>
                </c:pt>
                <c:pt idx="27">
                  <c:v>2.2221155762511908</c:v>
                </c:pt>
                <c:pt idx="28">
                  <c:v>2.7392538480281425</c:v>
                </c:pt>
                <c:pt idx="29">
                  <c:v>3.6124554457982851</c:v>
                </c:pt>
                <c:pt idx="30">
                  <c:v>4.1502201548985838</c:v>
                </c:pt>
                <c:pt idx="31">
                  <c:v>4.5978342147916882</c:v>
                </c:pt>
                <c:pt idx="32">
                  <c:v>5.2414551436800458</c:v>
                </c:pt>
                <c:pt idx="33">
                  <c:v>5.7738976483427402</c:v>
                </c:pt>
                <c:pt idx="34">
                  <c:v>6.3535671891912759</c:v>
                </c:pt>
                <c:pt idx="35">
                  <c:v>6.9835152180075948</c:v>
                </c:pt>
                <c:pt idx="36">
                  <c:v>7.5568621527830873</c:v>
                </c:pt>
                <c:pt idx="37">
                  <c:v>7.9577691134346873</c:v>
                </c:pt>
                <c:pt idx="38">
                  <c:v>8.5274704323133559</c:v>
                </c:pt>
                <c:pt idx="39">
                  <c:v>8.7697656262745145</c:v>
                </c:pt>
                <c:pt idx="40">
                  <c:v>9.064026159331398</c:v>
                </c:pt>
                <c:pt idx="41">
                  <c:v>9.380132227273025</c:v>
                </c:pt>
                <c:pt idx="42">
                  <c:v>9.8200245763451335</c:v>
                </c:pt>
              </c:numCache>
            </c:numRef>
          </c:val>
        </c:ser>
        <c:ser>
          <c:idx val="1"/>
          <c:order val="1"/>
          <c:tx>
            <c:strRef>
              <c:f>REwInga!$D$101</c:f>
              <c:strCache>
                <c:ptCount val="1"/>
                <c:pt idx="0">
                  <c:v>Annualized Domestic TnD Inv.costs</c:v>
                </c:pt>
              </c:strCache>
            </c:strRef>
          </c:tx>
          <c:invertIfNegative val="0"/>
          <c:cat>
            <c:multiLvlStrRef>
              <c:f>REwInga!$A$103:$B$145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REwInga!$D$103:$D$145</c:f>
              <c:numCache>
                <c:formatCode>0.00</c:formatCode>
                <c:ptCount val="43"/>
                <c:pt idx="0">
                  <c:v>2.0808256092000006E-2</c:v>
                </c:pt>
                <c:pt idx="1">
                  <c:v>0.38792843436599994</c:v>
                </c:pt>
                <c:pt idx="2">
                  <c:v>1.0290649678860002</c:v>
                </c:pt>
                <c:pt idx="3">
                  <c:v>1.1774390867340001</c:v>
                </c:pt>
                <c:pt idx="4">
                  <c:v>1.3472045250840006</c:v>
                </c:pt>
                <c:pt idx="5">
                  <c:v>1.537673898</c:v>
                </c:pt>
                <c:pt idx="6">
                  <c:v>1.7977844325840002</c:v>
                </c:pt>
                <c:pt idx="7">
                  <c:v>1.983654337278</c:v>
                </c:pt>
                <c:pt idx="8">
                  <c:v>2.1952844717520001</c:v>
                </c:pt>
                <c:pt idx="9">
                  <c:v>2.4337631267220003</c:v>
                </c:pt>
                <c:pt idx="10">
                  <c:v>2.656051805922</c:v>
                </c:pt>
                <c:pt idx="11">
                  <c:v>2.9419192883519996</c:v>
                </c:pt>
                <c:pt idx="12">
                  <c:v>3.2035316255100001</c:v>
                </c:pt>
                <c:pt idx="13">
                  <c:v>3.4798294115039998</c:v>
                </c:pt>
                <c:pt idx="14">
                  <c:v>3.769139774538</c:v>
                </c:pt>
                <c:pt idx="15">
                  <c:v>4.068619550178</c:v>
                </c:pt>
                <c:pt idx="16">
                  <c:v>4.3629475225139993</c:v>
                </c:pt>
                <c:pt idx="17">
                  <c:v>4.6580883133500013</c:v>
                </c:pt>
                <c:pt idx="18">
                  <c:v>4.9548768628139994</c:v>
                </c:pt>
                <c:pt idx="19">
                  <c:v>5.2557107071320006</c:v>
                </c:pt>
                <c:pt idx="20">
                  <c:v>5.4135465777539986</c:v>
                </c:pt>
                <c:pt idx="22">
                  <c:v>2.0808256092000006E-2</c:v>
                </c:pt>
                <c:pt idx="23">
                  <c:v>0.38792536836599995</c:v>
                </c:pt>
                <c:pt idx="24">
                  <c:v>1.0311960200940002</c:v>
                </c:pt>
                <c:pt idx="25">
                  <c:v>1.1798970691499999</c:v>
                </c:pt>
                <c:pt idx="26">
                  <c:v>1.353303120576</c:v>
                </c:pt>
                <c:pt idx="27">
                  <c:v>1.5438015114299999</c:v>
                </c:pt>
                <c:pt idx="28">
                  <c:v>1.8031433949959998</c:v>
                </c:pt>
                <c:pt idx="29">
                  <c:v>1.9886304057839999</c:v>
                </c:pt>
                <c:pt idx="30">
                  <c:v>2.1897120338340001</c:v>
                </c:pt>
                <c:pt idx="31">
                  <c:v>2.442330997584</c:v>
                </c:pt>
                <c:pt idx="32">
                  <c:v>2.6561697378599995</c:v>
                </c:pt>
                <c:pt idx="33">
                  <c:v>2.9452273521179997</c:v>
                </c:pt>
                <c:pt idx="34">
                  <c:v>3.2022834779339999</c:v>
                </c:pt>
                <c:pt idx="35">
                  <c:v>3.5165179340039998</c:v>
                </c:pt>
                <c:pt idx="36">
                  <c:v>3.8676381956579999</c:v>
                </c:pt>
                <c:pt idx="37">
                  <c:v>4.2413310304019998</c:v>
                </c:pt>
                <c:pt idx="38">
                  <c:v>4.5890209890599998</c:v>
                </c:pt>
                <c:pt idx="39">
                  <c:v>4.919698873542</c:v>
                </c:pt>
                <c:pt idx="40">
                  <c:v>5.2537777986780014</c:v>
                </c:pt>
                <c:pt idx="41">
                  <c:v>5.591082491322001</c:v>
                </c:pt>
                <c:pt idx="42">
                  <c:v>5.6974138201800004</c:v>
                </c:pt>
              </c:numCache>
            </c:numRef>
          </c:val>
        </c:ser>
        <c:ser>
          <c:idx val="2"/>
          <c:order val="2"/>
          <c:tx>
            <c:strRef>
              <c:f>REwInga!$E$101</c:f>
              <c:strCache>
                <c:ptCount val="1"/>
                <c:pt idx="0">
                  <c:v> Ann. Inv.: Cross-Border Transmission </c:v>
                </c:pt>
              </c:strCache>
            </c:strRef>
          </c:tx>
          <c:invertIfNegative val="0"/>
          <c:cat>
            <c:multiLvlStrRef>
              <c:f>REwInga!$A$103:$B$145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REwInga!$E$103:$E$145</c:f>
              <c:numCache>
                <c:formatCode>0.00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1.2567053086146543E-2</c:v>
                </c:pt>
                <c:pt idx="3">
                  <c:v>2.6958740320945623E-2</c:v>
                </c:pt>
                <c:pt idx="4">
                  <c:v>2.6958740320945623E-2</c:v>
                </c:pt>
                <c:pt idx="5">
                  <c:v>9.026254246020167E-2</c:v>
                </c:pt>
                <c:pt idx="6">
                  <c:v>9.3955822033454151E-2</c:v>
                </c:pt>
                <c:pt idx="7">
                  <c:v>0.15701022694234162</c:v>
                </c:pt>
                <c:pt idx="8">
                  <c:v>0.15701022694234162</c:v>
                </c:pt>
                <c:pt idx="9">
                  <c:v>0.15701022694234162</c:v>
                </c:pt>
                <c:pt idx="10">
                  <c:v>0.15701022694234162</c:v>
                </c:pt>
                <c:pt idx="11">
                  <c:v>0.15701022694234162</c:v>
                </c:pt>
                <c:pt idx="12">
                  <c:v>0.15701022694234162</c:v>
                </c:pt>
                <c:pt idx="13">
                  <c:v>0.15701022694234162</c:v>
                </c:pt>
                <c:pt idx="14">
                  <c:v>0.15701022694234162</c:v>
                </c:pt>
                <c:pt idx="15">
                  <c:v>0.15701022694234162</c:v>
                </c:pt>
                <c:pt idx="16">
                  <c:v>0.15701022694234162</c:v>
                </c:pt>
                <c:pt idx="17">
                  <c:v>0.15701022694234162</c:v>
                </c:pt>
                <c:pt idx="18">
                  <c:v>0.15701022694234162</c:v>
                </c:pt>
                <c:pt idx="19">
                  <c:v>0.15701022694234162</c:v>
                </c:pt>
                <c:pt idx="20">
                  <c:v>0.15701022694234162</c:v>
                </c:pt>
                <c:pt idx="22">
                  <c:v>0</c:v>
                </c:pt>
                <c:pt idx="23">
                  <c:v>0</c:v>
                </c:pt>
                <c:pt idx="24">
                  <c:v>1.2567053086146543E-2</c:v>
                </c:pt>
                <c:pt idx="25">
                  <c:v>2.6958740320945623E-2</c:v>
                </c:pt>
                <c:pt idx="26">
                  <c:v>2.6958740320945623E-2</c:v>
                </c:pt>
                <c:pt idx="27">
                  <c:v>9.026254246020167E-2</c:v>
                </c:pt>
                <c:pt idx="28">
                  <c:v>9.3464362785374872E-2</c:v>
                </c:pt>
                <c:pt idx="29">
                  <c:v>0.15651876769426232</c:v>
                </c:pt>
                <c:pt idx="30">
                  <c:v>0.15651876769426232</c:v>
                </c:pt>
                <c:pt idx="31">
                  <c:v>0.15651876769426232</c:v>
                </c:pt>
                <c:pt idx="32">
                  <c:v>0.15651876769426232</c:v>
                </c:pt>
                <c:pt idx="33">
                  <c:v>0.15651876769426232</c:v>
                </c:pt>
                <c:pt idx="34">
                  <c:v>0.15651876769426232</c:v>
                </c:pt>
                <c:pt idx="35">
                  <c:v>0.15651876769426232</c:v>
                </c:pt>
                <c:pt idx="36">
                  <c:v>0.15651876769426232</c:v>
                </c:pt>
                <c:pt idx="37">
                  <c:v>0.19858071087782328</c:v>
                </c:pt>
                <c:pt idx="38">
                  <c:v>0.24890668802209046</c:v>
                </c:pt>
                <c:pt idx="39">
                  <c:v>0.28980049858988094</c:v>
                </c:pt>
                <c:pt idx="40">
                  <c:v>0.3306943091576714</c:v>
                </c:pt>
                <c:pt idx="41">
                  <c:v>0.3715881197254618</c:v>
                </c:pt>
                <c:pt idx="42">
                  <c:v>0.42224326453775224</c:v>
                </c:pt>
              </c:numCache>
            </c:numRef>
          </c:val>
        </c:ser>
        <c:ser>
          <c:idx val="3"/>
          <c:order val="3"/>
          <c:tx>
            <c:strRef>
              <c:f>REwInga!$F$101</c:f>
              <c:strCache>
                <c:ptCount val="1"/>
                <c:pt idx="0">
                  <c:v> Fuel Costs </c:v>
                </c:pt>
              </c:strCache>
            </c:strRef>
          </c:tx>
          <c:invertIfNegative val="0"/>
          <c:cat>
            <c:multiLvlStrRef>
              <c:f>REwInga!$A$103:$B$145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REwInga!$F$103:$F$145</c:f>
              <c:numCache>
                <c:formatCode>0.00</c:formatCode>
                <c:ptCount val="43"/>
                <c:pt idx="0">
                  <c:v>4.6269272199999998</c:v>
                </c:pt>
                <c:pt idx="1">
                  <c:v>6.3253803900000003</c:v>
                </c:pt>
                <c:pt idx="2">
                  <c:v>8.5769903599999999</c:v>
                </c:pt>
                <c:pt idx="3">
                  <c:v>8.9289581200000008</c:v>
                </c:pt>
                <c:pt idx="4">
                  <c:v>9.0480523500000025</c:v>
                </c:pt>
                <c:pt idx="5">
                  <c:v>8.7498985800000018</c:v>
                </c:pt>
                <c:pt idx="6">
                  <c:v>9.0124241000000005</c:v>
                </c:pt>
                <c:pt idx="7">
                  <c:v>7.8074587700000011</c:v>
                </c:pt>
                <c:pt idx="8">
                  <c:v>7.5387128499999987</c:v>
                </c:pt>
                <c:pt idx="9">
                  <c:v>7.8972935000000009</c:v>
                </c:pt>
                <c:pt idx="10">
                  <c:v>7.8946735300000013</c:v>
                </c:pt>
                <c:pt idx="11">
                  <c:v>8.0835402199999997</c:v>
                </c:pt>
                <c:pt idx="12">
                  <c:v>8.1894400799999989</c:v>
                </c:pt>
                <c:pt idx="13">
                  <c:v>8.2476811600000008</c:v>
                </c:pt>
                <c:pt idx="14">
                  <c:v>8.5100634500000005</c:v>
                </c:pt>
                <c:pt idx="15">
                  <c:v>8.7745242000000001</c:v>
                </c:pt>
                <c:pt idx="16">
                  <c:v>8.9831353500000031</c:v>
                </c:pt>
                <c:pt idx="17">
                  <c:v>9.6035221599999989</c:v>
                </c:pt>
                <c:pt idx="18">
                  <c:v>10.156673530000001</c:v>
                </c:pt>
                <c:pt idx="19">
                  <c:v>10.78275558</c:v>
                </c:pt>
                <c:pt idx="20">
                  <c:v>11.104113509999999</c:v>
                </c:pt>
                <c:pt idx="22">
                  <c:v>4.6269203099999991</c:v>
                </c:pt>
                <c:pt idx="23">
                  <c:v>6.3252881100000007</c:v>
                </c:pt>
                <c:pt idx="24">
                  <c:v>8.7925316779999978</c:v>
                </c:pt>
                <c:pt idx="25">
                  <c:v>9.2451754779999984</c:v>
                </c:pt>
                <c:pt idx="26">
                  <c:v>9.4291490299999978</c:v>
                </c:pt>
                <c:pt idx="27">
                  <c:v>9.0500685099999991</c:v>
                </c:pt>
                <c:pt idx="28">
                  <c:v>9.3107237840000003</c:v>
                </c:pt>
                <c:pt idx="29">
                  <c:v>8.2204682800000004</c:v>
                </c:pt>
                <c:pt idx="30">
                  <c:v>7.9547104300000004</c:v>
                </c:pt>
                <c:pt idx="31">
                  <c:v>8.4207183800000003</c:v>
                </c:pt>
                <c:pt idx="32">
                  <c:v>8.4639050700000009</c:v>
                </c:pt>
                <c:pt idx="33">
                  <c:v>8.7900151199999996</c:v>
                </c:pt>
                <c:pt idx="34">
                  <c:v>8.9545500599999972</c:v>
                </c:pt>
                <c:pt idx="35">
                  <c:v>9.0526415799999995</c:v>
                </c:pt>
                <c:pt idx="36">
                  <c:v>9.2661434299999978</c:v>
                </c:pt>
                <c:pt idx="37">
                  <c:v>9.2579290800000003</c:v>
                </c:pt>
                <c:pt idx="38">
                  <c:v>9.0273477600000014</c:v>
                </c:pt>
                <c:pt idx="39">
                  <c:v>9.3760488899999981</c:v>
                </c:pt>
                <c:pt idx="40">
                  <c:v>9.6743442799999997</c:v>
                </c:pt>
                <c:pt idx="41">
                  <c:v>9.9605319100000003</c:v>
                </c:pt>
                <c:pt idx="42">
                  <c:v>9.7246684693999974</c:v>
                </c:pt>
              </c:numCache>
            </c:numRef>
          </c:val>
        </c:ser>
        <c:ser>
          <c:idx val="4"/>
          <c:order val="4"/>
          <c:tx>
            <c:strRef>
              <c:f>REwInga!$G$101</c:f>
              <c:strCache>
                <c:ptCount val="1"/>
                <c:pt idx="0">
                  <c:v> Net Import Costs (Cameroon/DRC) </c:v>
                </c:pt>
              </c:strCache>
            </c:strRef>
          </c:tx>
          <c:invertIfNegative val="0"/>
          <c:cat>
            <c:multiLvlStrRef>
              <c:f>REwInga!$A$103:$B$145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REwInga!$G$103:$G$145</c:f>
              <c:numCache>
                <c:formatCode>0.00</c:formatCode>
                <c:ptCount val="43"/>
                <c:pt idx="0">
                  <c:v>-9.0949470177292826E-16</c:v>
                </c:pt>
                <c:pt idx="1">
                  <c:v>-9.0949470177292826E-16</c:v>
                </c:pt>
                <c:pt idx="2">
                  <c:v>-3.637978807091713E-15</c:v>
                </c:pt>
                <c:pt idx="3">
                  <c:v>-3.637978807091713E-15</c:v>
                </c:pt>
                <c:pt idx="4">
                  <c:v>-3.637978807091713E-15</c:v>
                </c:pt>
                <c:pt idx="5">
                  <c:v>-1.8189894035458565E-15</c:v>
                </c:pt>
                <c:pt idx="6">
                  <c:v>1.8189894035458565E-15</c:v>
                </c:pt>
                <c:pt idx="7">
                  <c:v>1.8189894035458565E-15</c:v>
                </c:pt>
                <c:pt idx="8">
                  <c:v>0</c:v>
                </c:pt>
                <c:pt idx="9">
                  <c:v>0</c:v>
                </c:pt>
                <c:pt idx="10">
                  <c:v>3.637978807091713E-15</c:v>
                </c:pt>
                <c:pt idx="11">
                  <c:v>3.637978807091713E-15</c:v>
                </c:pt>
                <c:pt idx="12">
                  <c:v>0</c:v>
                </c:pt>
                <c:pt idx="13">
                  <c:v>3.637978807091713E-15</c:v>
                </c:pt>
                <c:pt idx="14">
                  <c:v>-3.637978807091713E-15</c:v>
                </c:pt>
                <c:pt idx="15">
                  <c:v>-7.2759576141834261E-15</c:v>
                </c:pt>
                <c:pt idx="16">
                  <c:v>3.637978807091713E-15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7.2759576141834261E-15</c:v>
                </c:pt>
                <c:pt idx="22">
                  <c:v>9.0949470177292826E-16</c:v>
                </c:pt>
                <c:pt idx="23">
                  <c:v>9.0949470177292826E-16</c:v>
                </c:pt>
                <c:pt idx="24">
                  <c:v>1.8189894035458565E-15</c:v>
                </c:pt>
                <c:pt idx="25">
                  <c:v>-1.8189894035458565E-15</c:v>
                </c:pt>
                <c:pt idx="26">
                  <c:v>-1.8189894035458565E-15</c:v>
                </c:pt>
                <c:pt idx="27">
                  <c:v>1.8189894035458565E-15</c:v>
                </c:pt>
                <c:pt idx="28">
                  <c:v>3.637978807091713E-15</c:v>
                </c:pt>
                <c:pt idx="29">
                  <c:v>-1.8189894035458565E-15</c:v>
                </c:pt>
                <c:pt idx="30">
                  <c:v>3.637978807091713E-15</c:v>
                </c:pt>
                <c:pt idx="31">
                  <c:v>7.2759576141834261E-15</c:v>
                </c:pt>
                <c:pt idx="32">
                  <c:v>0</c:v>
                </c:pt>
                <c:pt idx="33">
                  <c:v>-3.637978807091713E-15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0.27856800000000292</c:v>
                </c:pt>
                <c:pt idx="38">
                  <c:v>0.5571360000000023</c:v>
                </c:pt>
                <c:pt idx="39">
                  <c:v>0.83570399999999789</c:v>
                </c:pt>
                <c:pt idx="40">
                  <c:v>1.1142719999999935</c:v>
                </c:pt>
                <c:pt idx="41">
                  <c:v>1.3928400000000001</c:v>
                </c:pt>
                <c:pt idx="42">
                  <c:v>1.6714079999999958</c:v>
                </c:pt>
              </c:numCache>
            </c:numRef>
          </c:val>
        </c:ser>
        <c:ser>
          <c:idx val="5"/>
          <c:order val="5"/>
          <c:tx>
            <c:strRef>
              <c:f>REwInga!$H$101</c:f>
              <c:strCache>
                <c:ptCount val="1"/>
                <c:pt idx="0">
                  <c:v> O&amp;M Costs</c:v>
                </c:pt>
              </c:strCache>
            </c:strRef>
          </c:tx>
          <c:invertIfNegative val="0"/>
          <c:cat>
            <c:multiLvlStrRef>
              <c:f>REwInga!$A$103:$B$145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REwInga!$H$103:$H$145</c:f>
              <c:numCache>
                <c:formatCode>0.00</c:formatCode>
                <c:ptCount val="43"/>
                <c:pt idx="0">
                  <c:v>0.80845860771004474</c:v>
                </c:pt>
                <c:pt idx="1">
                  <c:v>0.83186604138406817</c:v>
                </c:pt>
                <c:pt idx="2">
                  <c:v>0.89445898285841097</c:v>
                </c:pt>
                <c:pt idx="3">
                  <c:v>0.92571581452136775</c:v>
                </c:pt>
                <c:pt idx="4">
                  <c:v>0.92620116214625381</c:v>
                </c:pt>
                <c:pt idx="5">
                  <c:v>0.94567309586950077</c:v>
                </c:pt>
                <c:pt idx="6">
                  <c:v>0.9802691508053889</c:v>
                </c:pt>
                <c:pt idx="7">
                  <c:v>1.0112652986671726</c:v>
                </c:pt>
                <c:pt idx="8">
                  <c:v>1.0366397343202949</c:v>
                </c:pt>
                <c:pt idx="9">
                  <c:v>1.078912998994713</c:v>
                </c:pt>
                <c:pt idx="10">
                  <c:v>1.1302151413460715</c:v>
                </c:pt>
                <c:pt idx="11">
                  <c:v>1.0287576005035439</c:v>
                </c:pt>
                <c:pt idx="12">
                  <c:v>1.0639110672211407</c:v>
                </c:pt>
                <c:pt idx="13">
                  <c:v>1.1176250036462116</c:v>
                </c:pt>
                <c:pt idx="14">
                  <c:v>1.1803181626097126</c:v>
                </c:pt>
                <c:pt idx="15">
                  <c:v>1.2402695892665154</c:v>
                </c:pt>
                <c:pt idx="16">
                  <c:v>1.295527560503704</c:v>
                </c:pt>
                <c:pt idx="17">
                  <c:v>1.3388855355374116</c:v>
                </c:pt>
                <c:pt idx="18">
                  <c:v>1.3861203765744869</c:v>
                </c:pt>
                <c:pt idx="19">
                  <c:v>1.4304722132282897</c:v>
                </c:pt>
                <c:pt idx="20">
                  <c:v>1.4541808883675669</c:v>
                </c:pt>
                <c:pt idx="22">
                  <c:v>0.80845860771004474</c:v>
                </c:pt>
                <c:pt idx="23">
                  <c:v>0.83162466922006828</c:v>
                </c:pt>
                <c:pt idx="24">
                  <c:v>0.89417776320641085</c:v>
                </c:pt>
                <c:pt idx="25">
                  <c:v>0.91813597165423244</c:v>
                </c:pt>
                <c:pt idx="26">
                  <c:v>0.92962415492978867</c:v>
                </c:pt>
                <c:pt idx="27">
                  <c:v>0.97591747139815144</c:v>
                </c:pt>
                <c:pt idx="28">
                  <c:v>1.0479640872237308</c:v>
                </c:pt>
                <c:pt idx="29">
                  <c:v>1.052025972762002</c:v>
                </c:pt>
                <c:pt idx="30">
                  <c:v>1.0978756556569571</c:v>
                </c:pt>
                <c:pt idx="31">
                  <c:v>1.1379807284235985</c:v>
                </c:pt>
                <c:pt idx="32">
                  <c:v>1.2070781084154059</c:v>
                </c:pt>
                <c:pt idx="33">
                  <c:v>1.1105429741919277</c:v>
                </c:pt>
                <c:pt idx="34">
                  <c:v>1.1536364529107537</c:v>
                </c:pt>
                <c:pt idx="35">
                  <c:v>1.2223707971816395</c:v>
                </c:pt>
                <c:pt idx="36">
                  <c:v>1.3304823533242418</c:v>
                </c:pt>
                <c:pt idx="37">
                  <c:v>1.3673336708304029</c:v>
                </c:pt>
                <c:pt idx="38">
                  <c:v>1.4341743346249722</c:v>
                </c:pt>
                <c:pt idx="39">
                  <c:v>1.4720953957638014</c:v>
                </c:pt>
                <c:pt idx="40">
                  <c:v>1.5190937233495774</c:v>
                </c:pt>
                <c:pt idx="41">
                  <c:v>1.5800782750541571</c:v>
                </c:pt>
                <c:pt idx="42">
                  <c:v>1.6117573699533183</c:v>
                </c:pt>
              </c:numCache>
            </c:numRef>
          </c:val>
        </c:ser>
        <c:ser>
          <c:idx val="6"/>
          <c:order val="6"/>
          <c:tx>
            <c:strRef>
              <c:f>REwInga!$I$101</c:f>
              <c:strCache>
                <c:ptCount val="1"/>
                <c:pt idx="0">
                  <c:v>CO2 finance</c:v>
                </c:pt>
              </c:strCache>
            </c:strRef>
          </c:tx>
          <c:invertIfNegative val="0"/>
          <c:cat>
            <c:multiLvlStrRef>
              <c:f>REwInga!$A$103:$B$145</c:f>
              <c:multiLvlStrCache>
                <c:ptCount val="4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4">
                    <c:v>2024</c:v>
                  </c:pt>
                  <c:pt idx="15">
                    <c:v>2025</c:v>
                  </c:pt>
                  <c:pt idx="16">
                    <c:v>2026</c:v>
                  </c:pt>
                  <c:pt idx="17">
                    <c:v>2027</c:v>
                  </c:pt>
                  <c:pt idx="18">
                    <c:v>2028</c:v>
                  </c:pt>
                  <c:pt idx="19">
                    <c:v>2029</c:v>
                  </c:pt>
                  <c:pt idx="20">
                    <c:v>2030</c:v>
                  </c:pt>
                  <c:pt idx="22">
                    <c:v>2010</c:v>
                  </c:pt>
                  <c:pt idx="23">
                    <c:v>2011</c:v>
                  </c:pt>
                  <c:pt idx="24">
                    <c:v>2012</c:v>
                  </c:pt>
                  <c:pt idx="25">
                    <c:v>2013</c:v>
                  </c:pt>
                  <c:pt idx="26">
                    <c:v>2014</c:v>
                  </c:pt>
                  <c:pt idx="27">
                    <c:v>2015</c:v>
                  </c:pt>
                  <c:pt idx="28">
                    <c:v>2016</c:v>
                  </c:pt>
                  <c:pt idx="29">
                    <c:v>2017</c:v>
                  </c:pt>
                  <c:pt idx="30">
                    <c:v>2018</c:v>
                  </c:pt>
                  <c:pt idx="31">
                    <c:v>2019</c:v>
                  </c:pt>
                  <c:pt idx="32">
                    <c:v>2020</c:v>
                  </c:pt>
                  <c:pt idx="33">
                    <c:v>2021</c:v>
                  </c:pt>
                  <c:pt idx="34">
                    <c:v>2022</c:v>
                  </c:pt>
                  <c:pt idx="35">
                    <c:v>2023</c:v>
                  </c:pt>
                  <c:pt idx="36">
                    <c:v>2024</c:v>
                  </c:pt>
                  <c:pt idx="37">
                    <c:v>2025</c:v>
                  </c:pt>
                  <c:pt idx="38">
                    <c:v>2026</c:v>
                  </c:pt>
                  <c:pt idx="39">
                    <c:v>2027</c:v>
                  </c:pt>
                  <c:pt idx="40">
                    <c:v>2028</c:v>
                  </c:pt>
                  <c:pt idx="41">
                    <c:v>2029</c:v>
                  </c:pt>
                  <c:pt idx="42">
                    <c:v>2030</c:v>
                  </c:pt>
                </c:lvl>
                <c:lvl>
                  <c:pt idx="0">
                    <c:v>Reference</c:v>
                  </c:pt>
                  <c:pt idx="22">
                    <c:v>Renewable</c:v>
                  </c:pt>
                </c:lvl>
              </c:multiLvlStrCache>
            </c:multiLvlStrRef>
          </c:cat>
          <c:val>
            <c:numRef>
              <c:f>REwInga!$I$103:$I$145</c:f>
              <c:numCache>
                <c:formatCode>0.00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-1.2069717825130451E-3</c:v>
                </c:pt>
                <c:pt idx="5">
                  <c:v>-2.9270964989951617E-3</c:v>
                </c:pt>
                <c:pt idx="6">
                  <c:v>-4.4834362480686337E-3</c:v>
                </c:pt>
                <c:pt idx="7">
                  <c:v>-9.7256800238330002E-3</c:v>
                </c:pt>
                <c:pt idx="8">
                  <c:v>-2.4776176266989271E-2</c:v>
                </c:pt>
                <c:pt idx="9">
                  <c:v>-3.2373770471088463E-2</c:v>
                </c:pt>
                <c:pt idx="10">
                  <c:v>-4.4599418015944067E-2</c:v>
                </c:pt>
                <c:pt idx="11">
                  <c:v>-5.553238203041342E-2</c:v>
                </c:pt>
                <c:pt idx="12">
                  <c:v>-6.7461314395709654E-2</c:v>
                </c:pt>
                <c:pt idx="13">
                  <c:v>-0.10170612418250576</c:v>
                </c:pt>
                <c:pt idx="14">
                  <c:v>-0.12245265525437675</c:v>
                </c:pt>
                <c:pt idx="15">
                  <c:v>-0.15385258059994375</c:v>
                </c:pt>
                <c:pt idx="16">
                  <c:v>-0.18579679323048048</c:v>
                </c:pt>
                <c:pt idx="17">
                  <c:v>-0.21322196505823646</c:v>
                </c:pt>
                <c:pt idx="18">
                  <c:v>-0.2483811688351992</c:v>
                </c:pt>
                <c:pt idx="19">
                  <c:v>-0.27911431524743446</c:v>
                </c:pt>
                <c:pt idx="20">
                  <c:v>-0.30572050195319994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-1.1584192596277915E-4</c:v>
                </c:pt>
                <c:pt idx="27">
                  <c:v>-4.1287245244923249E-3</c:v>
                </c:pt>
                <c:pt idx="28">
                  <c:v>-9.231075505982754E-3</c:v>
                </c:pt>
                <c:pt idx="29">
                  <c:v>-1.6945300560384027E-2</c:v>
                </c:pt>
                <c:pt idx="30">
                  <c:v>-2.7215650079604078E-2</c:v>
                </c:pt>
                <c:pt idx="31">
                  <c:v>-3.5392915759311923E-2</c:v>
                </c:pt>
                <c:pt idx="32">
                  <c:v>-4.2855747179542394E-2</c:v>
                </c:pt>
                <c:pt idx="33">
                  <c:v>-5.0660050132798722E-2</c:v>
                </c:pt>
                <c:pt idx="34">
                  <c:v>-6.1072877577814787E-2</c:v>
                </c:pt>
                <c:pt idx="35">
                  <c:v>-7.3935437607611718E-2</c:v>
                </c:pt>
                <c:pt idx="36">
                  <c:v>-9.782517689248571E-2</c:v>
                </c:pt>
                <c:pt idx="37">
                  <c:v>-9.8035707613745846E-2</c:v>
                </c:pt>
                <c:pt idx="38">
                  <c:v>-0.12066248417352267</c:v>
                </c:pt>
                <c:pt idx="39">
                  <c:v>-0.13028805152496023</c:v>
                </c:pt>
                <c:pt idx="40">
                  <c:v>-0.15735303008530016</c:v>
                </c:pt>
                <c:pt idx="41">
                  <c:v>-0.1813783855701725</c:v>
                </c:pt>
                <c:pt idx="42">
                  <c:v>-0.21275959849307977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285696"/>
        <c:axId val="150312064"/>
      </c:barChart>
      <c:catAx>
        <c:axId val="150285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50312064"/>
        <c:crosses val="autoZero"/>
        <c:auto val="1"/>
        <c:lblAlgn val="ctr"/>
        <c:lblOffset val="100"/>
        <c:noMultiLvlLbl val="0"/>
      </c:catAx>
      <c:valAx>
        <c:axId val="150312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Billion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502856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38100</xdr:colOff>
      <xdr:row>2</xdr:row>
      <xdr:rowOff>180975</xdr:rowOff>
    </xdr:from>
    <xdr:to>
      <xdr:col>33</xdr:col>
      <xdr:colOff>342900</xdr:colOff>
      <xdr:row>18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85725</xdr:colOff>
      <xdr:row>19</xdr:row>
      <xdr:rowOff>19050</xdr:rowOff>
    </xdr:from>
    <xdr:to>
      <xdr:col>33</xdr:col>
      <xdr:colOff>390525</xdr:colOff>
      <xdr:row>34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38</xdr:row>
      <xdr:rowOff>0</xdr:rowOff>
    </xdr:from>
    <xdr:to>
      <xdr:col>33</xdr:col>
      <xdr:colOff>304800</xdr:colOff>
      <xdr:row>53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6</xdr:row>
      <xdr:rowOff>190499</xdr:rowOff>
    </xdr:from>
    <xdr:to>
      <xdr:col>32</xdr:col>
      <xdr:colOff>438150</xdr:colOff>
      <xdr:row>35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169</xdr:row>
      <xdr:rowOff>0</xdr:rowOff>
    </xdr:from>
    <xdr:to>
      <xdr:col>33</xdr:col>
      <xdr:colOff>438150</xdr:colOff>
      <xdr:row>197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0</xdr:colOff>
      <xdr:row>169</xdr:row>
      <xdr:rowOff>0</xdr:rowOff>
    </xdr:from>
    <xdr:to>
      <xdr:col>45</xdr:col>
      <xdr:colOff>438150</xdr:colOff>
      <xdr:row>197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199</xdr:row>
      <xdr:rowOff>0</xdr:rowOff>
    </xdr:from>
    <xdr:to>
      <xdr:col>45</xdr:col>
      <xdr:colOff>438150</xdr:colOff>
      <xdr:row>227</xdr:row>
      <xdr:rowOff>133350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214312</xdr:colOff>
      <xdr:row>102</xdr:row>
      <xdr:rowOff>104775</xdr:rowOff>
    </xdr:from>
    <xdr:to>
      <xdr:col>35</xdr:col>
      <xdr:colOff>519112</xdr:colOff>
      <xdr:row>116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323850</xdr:colOff>
      <xdr:row>100</xdr:row>
      <xdr:rowOff>304799</xdr:rowOff>
    </xdr:from>
    <xdr:to>
      <xdr:col>28</xdr:col>
      <xdr:colOff>323850</xdr:colOff>
      <xdr:row>117</xdr:row>
      <xdr:rowOff>104774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38100</xdr:colOff>
      <xdr:row>126</xdr:row>
      <xdr:rowOff>114300</xdr:rowOff>
    </xdr:from>
    <xdr:to>
      <xdr:col>28</xdr:col>
      <xdr:colOff>38100</xdr:colOff>
      <xdr:row>145</xdr:row>
      <xdr:rowOff>104775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495300</xdr:colOff>
      <xdr:row>55</xdr:row>
      <xdr:rowOff>180975</xdr:rowOff>
    </xdr:from>
    <xdr:to>
      <xdr:col>29</xdr:col>
      <xdr:colOff>266700</xdr:colOff>
      <xdr:row>80</xdr:row>
      <xdr:rowOff>28575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28</xdr:col>
      <xdr:colOff>504825</xdr:colOff>
      <xdr:row>124</xdr:row>
      <xdr:rowOff>180975</xdr:rowOff>
    </xdr:from>
    <xdr:to>
      <xdr:col>38</xdr:col>
      <xdr:colOff>504825</xdr:colOff>
      <xdr:row>143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581025</xdr:colOff>
      <xdr:row>7</xdr:row>
      <xdr:rowOff>19050</xdr:rowOff>
    </xdr:from>
    <xdr:to>
      <xdr:col>32</xdr:col>
      <xdr:colOff>438150</xdr:colOff>
      <xdr:row>35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169</xdr:row>
      <xdr:rowOff>0</xdr:rowOff>
    </xdr:from>
    <xdr:to>
      <xdr:col>33</xdr:col>
      <xdr:colOff>438150</xdr:colOff>
      <xdr:row>197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0</xdr:colOff>
      <xdr:row>169</xdr:row>
      <xdr:rowOff>0</xdr:rowOff>
    </xdr:from>
    <xdr:to>
      <xdr:col>45</xdr:col>
      <xdr:colOff>438150</xdr:colOff>
      <xdr:row>197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199</xdr:row>
      <xdr:rowOff>0</xdr:rowOff>
    </xdr:from>
    <xdr:to>
      <xdr:col>45</xdr:col>
      <xdr:colOff>438150</xdr:colOff>
      <xdr:row>227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214312</xdr:colOff>
      <xdr:row>102</xdr:row>
      <xdr:rowOff>104775</xdr:rowOff>
    </xdr:from>
    <xdr:to>
      <xdr:col>35</xdr:col>
      <xdr:colOff>519112</xdr:colOff>
      <xdr:row>116</xdr:row>
      <xdr:rowOff>180975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381000</xdr:colOff>
      <xdr:row>103</xdr:row>
      <xdr:rowOff>19049</xdr:rowOff>
    </xdr:from>
    <xdr:to>
      <xdr:col>27</xdr:col>
      <xdr:colOff>381000</xdr:colOff>
      <xdr:row>122</xdr:row>
      <xdr:rowOff>9524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38100</xdr:colOff>
      <xdr:row>126</xdr:row>
      <xdr:rowOff>114300</xdr:rowOff>
    </xdr:from>
    <xdr:to>
      <xdr:col>28</xdr:col>
      <xdr:colOff>38100</xdr:colOff>
      <xdr:row>145</xdr:row>
      <xdr:rowOff>104775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495300</xdr:colOff>
      <xdr:row>55</xdr:row>
      <xdr:rowOff>180975</xdr:rowOff>
    </xdr:from>
    <xdr:to>
      <xdr:col>29</xdr:col>
      <xdr:colOff>266700</xdr:colOff>
      <xdr:row>80</xdr:row>
      <xdr:rowOff>28575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124</xdr:row>
      <xdr:rowOff>0</xdr:rowOff>
    </xdr:from>
    <xdr:to>
      <xdr:col>35</xdr:col>
      <xdr:colOff>0</xdr:colOff>
      <xdr:row>142</xdr:row>
      <xdr:rowOff>180975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6</xdr:row>
      <xdr:rowOff>190499</xdr:rowOff>
    </xdr:from>
    <xdr:to>
      <xdr:col>32</xdr:col>
      <xdr:colOff>438150</xdr:colOff>
      <xdr:row>35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169</xdr:row>
      <xdr:rowOff>0</xdr:rowOff>
    </xdr:from>
    <xdr:to>
      <xdr:col>33</xdr:col>
      <xdr:colOff>438150</xdr:colOff>
      <xdr:row>197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0</xdr:colOff>
      <xdr:row>169</xdr:row>
      <xdr:rowOff>0</xdr:rowOff>
    </xdr:from>
    <xdr:to>
      <xdr:col>45</xdr:col>
      <xdr:colOff>438150</xdr:colOff>
      <xdr:row>197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199</xdr:row>
      <xdr:rowOff>0</xdr:rowOff>
    </xdr:from>
    <xdr:to>
      <xdr:col>45</xdr:col>
      <xdr:colOff>438150</xdr:colOff>
      <xdr:row>227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214312</xdr:colOff>
      <xdr:row>102</xdr:row>
      <xdr:rowOff>104775</xdr:rowOff>
    </xdr:from>
    <xdr:to>
      <xdr:col>35</xdr:col>
      <xdr:colOff>519112</xdr:colOff>
      <xdr:row>116</xdr:row>
      <xdr:rowOff>180975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295275</xdr:colOff>
      <xdr:row>103</xdr:row>
      <xdr:rowOff>85724</xdr:rowOff>
    </xdr:from>
    <xdr:to>
      <xdr:col>27</xdr:col>
      <xdr:colOff>295275</xdr:colOff>
      <xdr:row>122</xdr:row>
      <xdr:rowOff>76199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38100</xdr:colOff>
      <xdr:row>126</xdr:row>
      <xdr:rowOff>114300</xdr:rowOff>
    </xdr:from>
    <xdr:to>
      <xdr:col>28</xdr:col>
      <xdr:colOff>38100</xdr:colOff>
      <xdr:row>145</xdr:row>
      <xdr:rowOff>104775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495300</xdr:colOff>
      <xdr:row>55</xdr:row>
      <xdr:rowOff>180975</xdr:rowOff>
    </xdr:from>
    <xdr:to>
      <xdr:col>29</xdr:col>
      <xdr:colOff>266700</xdr:colOff>
      <xdr:row>80</xdr:row>
      <xdr:rowOff>28575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28</xdr:col>
      <xdr:colOff>504825</xdr:colOff>
      <xdr:row>124</xdr:row>
      <xdr:rowOff>180975</xdr:rowOff>
    </xdr:from>
    <xdr:to>
      <xdr:col>38</xdr:col>
      <xdr:colOff>504825</xdr:colOff>
      <xdr:row>143</xdr:row>
      <xdr:rowOff>171450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cRE_limTrade_v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RE_v1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REFERENCE_v1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bRE_noInga_v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REFERENCE_v12_noCO2price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1RE_v12_noCO2pri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All"/>
      <sheetName val="TechCosts"/>
      <sheetName val="OtherParams"/>
      <sheetName val="Single"/>
      <sheetName val="RENewCap"/>
      <sheetName val="REProd"/>
      <sheetName val="Sum"/>
      <sheetName val="ByCountry"/>
      <sheetName val="ByProject"/>
      <sheetName val="DemandsPrices"/>
      <sheetName val="map"/>
      <sheetName val="map_Rep"/>
      <sheetName val="TransRaw"/>
      <sheetName val="RawBUw"/>
      <sheetName val="RawCIw"/>
      <sheetName val="RawGAw"/>
      <sheetName val="RawGHw"/>
      <sheetName val="RawGUw"/>
      <sheetName val="RawGBw"/>
      <sheetName val="RawLIw"/>
      <sheetName val="RawMAw"/>
      <sheetName val="RawNGw"/>
      <sheetName val="RawNIw"/>
      <sheetName val="RawSEw"/>
      <sheetName val="RawSIw"/>
      <sheetName val="RawTBw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96">
          <cell r="C396" t="str">
            <v>Coal</v>
          </cell>
          <cell r="D396" t="str">
            <v>Oil</v>
          </cell>
          <cell r="E396" t="str">
            <v>Gas</v>
          </cell>
          <cell r="F396" t="str">
            <v>Nuclear</v>
          </cell>
          <cell r="G396" t="str">
            <v>Hydro</v>
          </cell>
          <cell r="H396" t="str">
            <v>Biomass</v>
          </cell>
          <cell r="I396" t="str">
            <v>Solar PV</v>
          </cell>
          <cell r="J396" t="str">
            <v>Solar Thermal</v>
          </cell>
          <cell r="K396" t="str">
            <v>Wind</v>
          </cell>
          <cell r="L396" t="str">
            <v>Total Cent.</v>
          </cell>
          <cell r="M396" t="str">
            <v>Dist. Oil</v>
          </cell>
          <cell r="N396" t="str">
            <v>Dist. Biomass</v>
          </cell>
          <cell r="O396" t="str">
            <v>Mini Hydro</v>
          </cell>
          <cell r="P396" t="str">
            <v>Dist.Solar PV</v>
          </cell>
          <cell r="Q396" t="str">
            <v>Total Decent</v>
          </cell>
        </row>
        <row r="397">
          <cell r="C397">
            <v>0</v>
          </cell>
          <cell r="D397">
            <v>2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2</v>
          </cell>
          <cell r="M397">
            <v>31.939999999999998</v>
          </cell>
          <cell r="N397">
            <v>0</v>
          </cell>
          <cell r="O397">
            <v>0</v>
          </cell>
          <cell r="P397">
            <v>0</v>
          </cell>
          <cell r="Q397">
            <v>31.939999999999998</v>
          </cell>
        </row>
        <row r="398">
          <cell r="C398">
            <v>0</v>
          </cell>
          <cell r="D398">
            <v>302.10000000000002</v>
          </cell>
          <cell r="E398">
            <v>3033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3335.1</v>
          </cell>
          <cell r="M398">
            <v>1309.6199999999999</v>
          </cell>
          <cell r="N398">
            <v>0</v>
          </cell>
          <cell r="O398">
            <v>0</v>
          </cell>
          <cell r="P398">
            <v>0</v>
          </cell>
          <cell r="Q398">
            <v>1309.6199999999999</v>
          </cell>
        </row>
        <row r="399">
          <cell r="C399">
            <v>0</v>
          </cell>
          <cell r="D399">
            <v>261.33999999999997</v>
          </cell>
          <cell r="E399">
            <v>4366</v>
          </cell>
          <cell r="F399">
            <v>0</v>
          </cell>
          <cell r="G399">
            <v>0</v>
          </cell>
          <cell r="H399">
            <v>30</v>
          </cell>
          <cell r="I399">
            <v>40</v>
          </cell>
          <cell r="J399">
            <v>0</v>
          </cell>
          <cell r="K399">
            <v>1</v>
          </cell>
          <cell r="L399">
            <v>4698.34</v>
          </cell>
          <cell r="M399">
            <v>891.44999999999993</v>
          </cell>
          <cell r="N399">
            <v>0</v>
          </cell>
          <cell r="O399">
            <v>0</v>
          </cell>
          <cell r="P399">
            <v>0</v>
          </cell>
          <cell r="Q399">
            <v>891.44999999999993</v>
          </cell>
        </row>
        <row r="400">
          <cell r="C400">
            <v>0</v>
          </cell>
          <cell r="D400">
            <v>112.56</v>
          </cell>
          <cell r="E400">
            <v>2384.2599999999998</v>
          </cell>
          <cell r="F400">
            <v>0</v>
          </cell>
          <cell r="G400">
            <v>384</v>
          </cell>
          <cell r="H400">
            <v>35</v>
          </cell>
          <cell r="I400">
            <v>104.75999999999999</v>
          </cell>
          <cell r="J400">
            <v>0</v>
          </cell>
          <cell r="K400">
            <v>20</v>
          </cell>
          <cell r="L400">
            <v>3040.5799999999995</v>
          </cell>
          <cell r="M400">
            <v>276.35000000000002</v>
          </cell>
          <cell r="N400">
            <v>0</v>
          </cell>
          <cell r="O400">
            <v>0</v>
          </cell>
          <cell r="P400">
            <v>7.8000000000000007</v>
          </cell>
          <cell r="Q400">
            <v>284.14999999999998</v>
          </cell>
        </row>
        <row r="401">
          <cell r="C401">
            <v>0</v>
          </cell>
          <cell r="D401">
            <v>142.02000000000001</v>
          </cell>
          <cell r="E401">
            <v>865.65</v>
          </cell>
          <cell r="F401">
            <v>0</v>
          </cell>
          <cell r="G401">
            <v>6</v>
          </cell>
          <cell r="H401">
            <v>247.2</v>
          </cell>
          <cell r="I401">
            <v>171.09</v>
          </cell>
          <cell r="J401">
            <v>0</v>
          </cell>
          <cell r="K401">
            <v>417.09</v>
          </cell>
          <cell r="L401">
            <v>1849.05</v>
          </cell>
          <cell r="M401">
            <v>221.99</v>
          </cell>
          <cell r="N401">
            <v>0</v>
          </cell>
          <cell r="O401">
            <v>305.43000000000006</v>
          </cell>
          <cell r="P401">
            <v>11.03</v>
          </cell>
          <cell r="Q401">
            <v>538.44999999999993</v>
          </cell>
        </row>
        <row r="402">
          <cell r="C402">
            <v>0</v>
          </cell>
          <cell r="D402">
            <v>2</v>
          </cell>
          <cell r="E402">
            <v>3165.5299999999997</v>
          </cell>
          <cell r="F402">
            <v>0</v>
          </cell>
          <cell r="G402">
            <v>557.41</v>
          </cell>
          <cell r="H402">
            <v>227.5</v>
          </cell>
          <cell r="I402">
            <v>38.24</v>
          </cell>
          <cell r="J402">
            <v>124.63999999999999</v>
          </cell>
          <cell r="K402">
            <v>506.02000000000004</v>
          </cell>
          <cell r="L402">
            <v>4621.34</v>
          </cell>
          <cell r="M402">
            <v>164.24</v>
          </cell>
          <cell r="N402">
            <v>0</v>
          </cell>
          <cell r="O402">
            <v>51.42</v>
          </cell>
          <cell r="P402">
            <v>30.19</v>
          </cell>
          <cell r="Q402">
            <v>245.85000000000002</v>
          </cell>
        </row>
        <row r="403">
          <cell r="C403">
            <v>250</v>
          </cell>
          <cell r="D403">
            <v>2</v>
          </cell>
          <cell r="E403">
            <v>2624.4300000000003</v>
          </cell>
          <cell r="F403">
            <v>0</v>
          </cell>
          <cell r="G403">
            <v>26</v>
          </cell>
          <cell r="H403">
            <v>110.4</v>
          </cell>
          <cell r="I403">
            <v>294.35999999999996</v>
          </cell>
          <cell r="J403">
            <v>0</v>
          </cell>
          <cell r="K403">
            <v>10.45</v>
          </cell>
          <cell r="L403">
            <v>3317.6400000000003</v>
          </cell>
          <cell r="M403">
            <v>190.39</v>
          </cell>
          <cell r="N403">
            <v>0</v>
          </cell>
          <cell r="O403">
            <v>159.18</v>
          </cell>
          <cell r="P403">
            <v>1.6</v>
          </cell>
          <cell r="Q403">
            <v>351.17</v>
          </cell>
        </row>
        <row r="404">
          <cell r="C404">
            <v>0</v>
          </cell>
          <cell r="D404">
            <v>2</v>
          </cell>
          <cell r="E404">
            <v>1700</v>
          </cell>
          <cell r="F404">
            <v>0</v>
          </cell>
          <cell r="G404">
            <v>3279.2</v>
          </cell>
          <cell r="H404">
            <v>138.25</v>
          </cell>
          <cell r="I404">
            <v>13.02</v>
          </cell>
          <cell r="J404">
            <v>0</v>
          </cell>
          <cell r="K404">
            <v>51.230000000000004</v>
          </cell>
          <cell r="L404">
            <v>5183.7000000000007</v>
          </cell>
          <cell r="M404">
            <v>193.04</v>
          </cell>
          <cell r="N404">
            <v>0</v>
          </cell>
          <cell r="O404">
            <v>173.66999999999996</v>
          </cell>
          <cell r="P404">
            <v>0</v>
          </cell>
          <cell r="Q404">
            <v>366.71000000000004</v>
          </cell>
        </row>
        <row r="405">
          <cell r="C405">
            <v>112.02000000000001</v>
          </cell>
          <cell r="D405">
            <v>2</v>
          </cell>
          <cell r="E405">
            <v>1800</v>
          </cell>
          <cell r="F405">
            <v>0</v>
          </cell>
          <cell r="G405">
            <v>1003.46</v>
          </cell>
          <cell r="H405">
            <v>197.66</v>
          </cell>
          <cell r="I405">
            <v>6.75</v>
          </cell>
          <cell r="J405">
            <v>0</v>
          </cell>
          <cell r="K405">
            <v>15.28</v>
          </cell>
          <cell r="L405">
            <v>3137.17</v>
          </cell>
          <cell r="M405">
            <v>198.94</v>
          </cell>
          <cell r="N405">
            <v>0</v>
          </cell>
          <cell r="O405">
            <v>134.63</v>
          </cell>
          <cell r="P405">
            <v>4.13</v>
          </cell>
          <cell r="Q405">
            <v>337.70000000000005</v>
          </cell>
        </row>
        <row r="406">
          <cell r="C406">
            <v>0</v>
          </cell>
          <cell r="D406">
            <v>2</v>
          </cell>
          <cell r="E406">
            <v>1902.18</v>
          </cell>
          <cell r="F406">
            <v>0</v>
          </cell>
          <cell r="G406">
            <v>586</v>
          </cell>
          <cell r="H406">
            <v>87.38</v>
          </cell>
          <cell r="I406">
            <v>175.18</v>
          </cell>
          <cell r="J406">
            <v>0</v>
          </cell>
          <cell r="K406">
            <v>16.66</v>
          </cell>
          <cell r="L406">
            <v>2769.3999999999996</v>
          </cell>
          <cell r="M406">
            <v>193.54</v>
          </cell>
          <cell r="N406">
            <v>0</v>
          </cell>
          <cell r="O406">
            <v>91.579999999999984</v>
          </cell>
          <cell r="P406">
            <v>7.6</v>
          </cell>
          <cell r="Q406">
            <v>292.71999999999997</v>
          </cell>
        </row>
        <row r="407">
          <cell r="C407">
            <v>5.31</v>
          </cell>
          <cell r="D407">
            <v>2</v>
          </cell>
          <cell r="E407">
            <v>1040.33</v>
          </cell>
          <cell r="F407">
            <v>0</v>
          </cell>
          <cell r="G407">
            <v>1626.6</v>
          </cell>
          <cell r="H407">
            <v>92.06</v>
          </cell>
          <cell r="I407">
            <v>355.40999999999997</v>
          </cell>
          <cell r="J407">
            <v>0</v>
          </cell>
          <cell r="K407">
            <v>17.600000000000001</v>
          </cell>
          <cell r="L407">
            <v>3139.31</v>
          </cell>
          <cell r="M407">
            <v>161.43999999999997</v>
          </cell>
          <cell r="N407">
            <v>0</v>
          </cell>
          <cell r="O407">
            <v>159.29</v>
          </cell>
          <cell r="P407">
            <v>10</v>
          </cell>
          <cell r="Q407">
            <v>330.73</v>
          </cell>
        </row>
        <row r="408">
          <cell r="C408">
            <v>0</v>
          </cell>
          <cell r="D408">
            <v>2</v>
          </cell>
          <cell r="E408">
            <v>107.1</v>
          </cell>
          <cell r="F408">
            <v>0</v>
          </cell>
          <cell r="G408">
            <v>1588</v>
          </cell>
          <cell r="H408">
            <v>107.19</v>
          </cell>
          <cell r="I408">
            <v>266.36</v>
          </cell>
          <cell r="J408">
            <v>0</v>
          </cell>
          <cell r="K408">
            <v>29.840000000000003</v>
          </cell>
          <cell r="L408">
            <v>2100.4899999999998</v>
          </cell>
          <cell r="M408">
            <v>1483.2499999999998</v>
          </cell>
          <cell r="N408">
            <v>0</v>
          </cell>
          <cell r="O408">
            <v>194.25000000000003</v>
          </cell>
          <cell r="P408">
            <v>2.2000000000000002</v>
          </cell>
          <cell r="Q408">
            <v>1679.7</v>
          </cell>
        </row>
        <row r="409">
          <cell r="C409">
            <v>0</v>
          </cell>
          <cell r="D409">
            <v>2</v>
          </cell>
          <cell r="E409">
            <v>1.1100000000000001</v>
          </cell>
          <cell r="F409">
            <v>0</v>
          </cell>
          <cell r="G409">
            <v>1666.3600000000001</v>
          </cell>
          <cell r="H409">
            <v>99.740000000000009</v>
          </cell>
          <cell r="I409">
            <v>64.13</v>
          </cell>
          <cell r="J409">
            <v>0.17</v>
          </cell>
          <cell r="K409">
            <v>45.7</v>
          </cell>
          <cell r="L409">
            <v>1879.21</v>
          </cell>
          <cell r="M409">
            <v>1069.9099999999999</v>
          </cell>
          <cell r="N409">
            <v>0</v>
          </cell>
          <cell r="O409">
            <v>261.91999999999996</v>
          </cell>
          <cell r="P409">
            <v>11.02</v>
          </cell>
          <cell r="Q409">
            <v>1342.8500000000001</v>
          </cell>
        </row>
        <row r="410">
          <cell r="C410">
            <v>0</v>
          </cell>
          <cell r="D410">
            <v>2</v>
          </cell>
          <cell r="E410">
            <v>1.1299999999999999</v>
          </cell>
          <cell r="F410">
            <v>0</v>
          </cell>
          <cell r="G410">
            <v>1591.0900000000001</v>
          </cell>
          <cell r="H410">
            <v>487.59000000000003</v>
          </cell>
          <cell r="I410">
            <v>531.69000000000005</v>
          </cell>
          <cell r="J410">
            <v>0.74</v>
          </cell>
          <cell r="K410">
            <v>26.86</v>
          </cell>
          <cell r="L410">
            <v>2641.1000000000004</v>
          </cell>
          <cell r="M410">
            <v>261.35000000000002</v>
          </cell>
          <cell r="N410">
            <v>0</v>
          </cell>
          <cell r="O410">
            <v>207.13000000000002</v>
          </cell>
          <cell r="P410">
            <v>2.52</v>
          </cell>
          <cell r="Q410">
            <v>470.99999999999994</v>
          </cell>
        </row>
        <row r="411">
          <cell r="C411">
            <v>0</v>
          </cell>
          <cell r="D411">
            <v>2</v>
          </cell>
          <cell r="E411">
            <v>0</v>
          </cell>
          <cell r="F411">
            <v>0</v>
          </cell>
          <cell r="G411">
            <v>1148.4100000000001</v>
          </cell>
          <cell r="H411">
            <v>509.72</v>
          </cell>
          <cell r="I411">
            <v>566.65999999999985</v>
          </cell>
          <cell r="J411">
            <v>67.010000000000005</v>
          </cell>
          <cell r="K411">
            <v>28.18</v>
          </cell>
          <cell r="L411">
            <v>2321.98</v>
          </cell>
          <cell r="M411">
            <v>150.24</v>
          </cell>
          <cell r="N411">
            <v>0</v>
          </cell>
          <cell r="O411">
            <v>245.06</v>
          </cell>
          <cell r="P411">
            <v>4.34</v>
          </cell>
          <cell r="Q411">
            <v>399.64000000000004</v>
          </cell>
        </row>
        <row r="412">
          <cell r="C412">
            <v>0</v>
          </cell>
          <cell r="D412">
            <v>2</v>
          </cell>
          <cell r="E412">
            <v>0</v>
          </cell>
          <cell r="F412">
            <v>0</v>
          </cell>
          <cell r="G412">
            <v>1089.8400000000001</v>
          </cell>
          <cell r="H412">
            <v>102</v>
          </cell>
          <cell r="I412">
            <v>112.14000000000001</v>
          </cell>
          <cell r="J412">
            <v>77.830000000000013</v>
          </cell>
          <cell r="K412">
            <v>23.94</v>
          </cell>
          <cell r="L412">
            <v>1407.75</v>
          </cell>
          <cell r="M412">
            <v>232.32</v>
          </cell>
          <cell r="N412">
            <v>0</v>
          </cell>
          <cell r="O412">
            <v>124.02</v>
          </cell>
          <cell r="P412">
            <v>0.54</v>
          </cell>
          <cell r="Q412">
            <v>356.88</v>
          </cell>
        </row>
        <row r="413">
          <cell r="C413">
            <v>0</v>
          </cell>
          <cell r="D413">
            <v>2</v>
          </cell>
          <cell r="E413">
            <v>0</v>
          </cell>
          <cell r="F413">
            <v>0</v>
          </cell>
          <cell r="G413">
            <v>1169.7</v>
          </cell>
          <cell r="H413">
            <v>304.63</v>
          </cell>
          <cell r="I413">
            <v>94.420000000000016</v>
          </cell>
          <cell r="J413">
            <v>77.740000000000009</v>
          </cell>
          <cell r="K413">
            <v>24.45</v>
          </cell>
          <cell r="L413">
            <v>1672.9399999999998</v>
          </cell>
          <cell r="M413">
            <v>214.34999999999997</v>
          </cell>
          <cell r="N413">
            <v>0</v>
          </cell>
          <cell r="O413">
            <v>226.36</v>
          </cell>
          <cell r="P413">
            <v>40.630000000000003</v>
          </cell>
          <cell r="Q413">
            <v>481.34000000000003</v>
          </cell>
        </row>
        <row r="414">
          <cell r="C414">
            <v>0</v>
          </cell>
          <cell r="D414">
            <v>2</v>
          </cell>
          <cell r="E414">
            <v>114.04</v>
          </cell>
          <cell r="F414">
            <v>0</v>
          </cell>
          <cell r="G414">
            <v>156.9</v>
          </cell>
          <cell r="H414">
            <v>110.25000000000001</v>
          </cell>
          <cell r="I414">
            <v>540.09000000000015</v>
          </cell>
          <cell r="J414">
            <v>76.97999999999999</v>
          </cell>
          <cell r="K414">
            <v>42.44</v>
          </cell>
          <cell r="L414">
            <v>1042.7</v>
          </cell>
          <cell r="M414">
            <v>301.89</v>
          </cell>
          <cell r="N414">
            <v>0</v>
          </cell>
          <cell r="O414">
            <v>279.77999999999997</v>
          </cell>
          <cell r="P414">
            <v>206.68</v>
          </cell>
          <cell r="Q414">
            <v>788.35</v>
          </cell>
        </row>
        <row r="415">
          <cell r="C415">
            <v>0</v>
          </cell>
          <cell r="D415">
            <v>2</v>
          </cell>
          <cell r="E415">
            <v>233.98</v>
          </cell>
          <cell r="F415">
            <v>0</v>
          </cell>
          <cell r="G415">
            <v>249.86</v>
          </cell>
          <cell r="H415">
            <v>34.57</v>
          </cell>
          <cell r="I415">
            <v>367.87999999999994</v>
          </cell>
          <cell r="J415">
            <v>73.260000000000005</v>
          </cell>
          <cell r="K415">
            <v>32.64</v>
          </cell>
          <cell r="L415">
            <v>994.19000000000017</v>
          </cell>
          <cell r="M415">
            <v>257.39</v>
          </cell>
          <cell r="N415">
            <v>0</v>
          </cell>
          <cell r="O415">
            <v>261.61999999999995</v>
          </cell>
          <cell r="P415">
            <v>159.41</v>
          </cell>
          <cell r="Q415">
            <v>678.41999999999985</v>
          </cell>
        </row>
        <row r="416">
          <cell r="C416">
            <v>0</v>
          </cell>
          <cell r="D416">
            <v>2</v>
          </cell>
          <cell r="E416">
            <v>0</v>
          </cell>
          <cell r="F416">
            <v>0</v>
          </cell>
          <cell r="G416">
            <v>86.59</v>
          </cell>
          <cell r="H416">
            <v>40.69</v>
          </cell>
          <cell r="I416">
            <v>136.53</v>
          </cell>
          <cell r="J416">
            <v>839.78</v>
          </cell>
          <cell r="K416">
            <v>34.49</v>
          </cell>
          <cell r="L416">
            <v>1140.08</v>
          </cell>
          <cell r="M416">
            <v>320.58</v>
          </cell>
          <cell r="N416">
            <v>0</v>
          </cell>
          <cell r="O416">
            <v>271.46999999999997</v>
          </cell>
          <cell r="P416">
            <v>194.55</v>
          </cell>
          <cell r="Q416">
            <v>786.6</v>
          </cell>
        </row>
        <row r="417">
          <cell r="C417">
            <v>0</v>
          </cell>
          <cell r="D417">
            <v>2</v>
          </cell>
          <cell r="E417">
            <v>186.98999999999998</v>
          </cell>
          <cell r="F417">
            <v>0</v>
          </cell>
          <cell r="G417">
            <v>112.5</v>
          </cell>
          <cell r="H417">
            <v>0</v>
          </cell>
          <cell r="I417">
            <v>59.04</v>
          </cell>
          <cell r="J417">
            <v>223.39</v>
          </cell>
          <cell r="K417">
            <v>30.63</v>
          </cell>
          <cell r="L417">
            <v>614.54999999999995</v>
          </cell>
          <cell r="M417">
            <v>187.36</v>
          </cell>
          <cell r="N417">
            <v>0</v>
          </cell>
          <cell r="O417">
            <v>198.58</v>
          </cell>
          <cell r="P417">
            <v>953.67000000000007</v>
          </cell>
          <cell r="Q417">
            <v>1339.61</v>
          </cell>
        </row>
      </sheetData>
      <sheetData sheetId="5" refreshError="1"/>
      <sheetData sheetId="6">
        <row r="9">
          <cell r="AN9" t="str">
            <v>Coal</v>
          </cell>
          <cell r="AO9" t="str">
            <v>Oil</v>
          </cell>
          <cell r="AP9" t="str">
            <v>Gas</v>
          </cell>
          <cell r="AQ9" t="str">
            <v>Nuclear</v>
          </cell>
          <cell r="AR9" t="str">
            <v>Hydro</v>
          </cell>
          <cell r="AS9" t="str">
            <v>Biomass</v>
          </cell>
          <cell r="AT9" t="str">
            <v>Solar PV</v>
          </cell>
          <cell r="AU9" t="str">
            <v>Solar Thermal</v>
          </cell>
          <cell r="AV9" t="str">
            <v>Wind</v>
          </cell>
          <cell r="AW9" t="str">
            <v>Net Imports</v>
          </cell>
          <cell r="AX9" t="str">
            <v>Dist. Oil</v>
          </cell>
          <cell r="AY9" t="str">
            <v>Dist. Biomass</v>
          </cell>
          <cell r="AZ9" t="str">
            <v>Mini Hydro</v>
          </cell>
          <cell r="BA9" t="str">
            <v>Dist.Solar PV</v>
          </cell>
        </row>
        <row r="10">
          <cell r="B10">
            <v>2010</v>
          </cell>
          <cell r="C10">
            <v>239.84879999999998</v>
          </cell>
          <cell r="D10">
            <v>7667.9784</v>
          </cell>
          <cell r="E10">
            <v>28499.784</v>
          </cell>
          <cell r="F10">
            <v>0</v>
          </cell>
          <cell r="G10">
            <v>10406.529599999998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46814.140799999994</v>
          </cell>
          <cell r="M10">
            <v>3499.4448000000002</v>
          </cell>
          <cell r="N10">
            <v>3604.1268</v>
          </cell>
          <cell r="O10">
            <v>0</v>
          </cell>
          <cell r="P10">
            <v>39195.744000000006</v>
          </cell>
          <cell r="Q10">
            <v>1441.4580000000001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2011</v>
          </cell>
          <cell r="C11">
            <v>239.84879999999998</v>
          </cell>
          <cell r="D11">
            <v>6379.2948000000006</v>
          </cell>
          <cell r="E11">
            <v>47261.776799999992</v>
          </cell>
          <cell r="F11">
            <v>0</v>
          </cell>
          <cell r="G11">
            <v>10406.529599999998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64287.45</v>
          </cell>
          <cell r="M11">
            <v>9375.8279999999995</v>
          </cell>
          <cell r="N11">
            <v>9626.9771999999994</v>
          </cell>
          <cell r="O11">
            <v>0</v>
          </cell>
          <cell r="P11">
            <v>54206.004000000001</v>
          </cell>
          <cell r="Q11">
            <v>1376.9844000000001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2012</v>
          </cell>
          <cell r="C12">
            <v>239.84879999999998</v>
          </cell>
          <cell r="D12">
            <v>6545.8224000000009</v>
          </cell>
          <cell r="E12">
            <v>67928.544000000009</v>
          </cell>
          <cell r="F12">
            <v>0</v>
          </cell>
          <cell r="G12">
            <v>10406.529599999998</v>
          </cell>
          <cell r="H12">
            <v>224.86920000000001</v>
          </cell>
          <cell r="I12">
            <v>87.6</v>
          </cell>
          <cell r="J12">
            <v>0</v>
          </cell>
          <cell r="K12">
            <v>2.6279999999999997</v>
          </cell>
          <cell r="L12">
            <v>85435.842000000004</v>
          </cell>
          <cell r="M12">
            <v>8423.5283999999992</v>
          </cell>
          <cell r="N12">
            <v>8648.6603999999988</v>
          </cell>
          <cell r="O12">
            <v>0</v>
          </cell>
          <cell r="P12">
            <v>72672.959999999992</v>
          </cell>
          <cell r="Q12">
            <v>1518.1956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2013</v>
          </cell>
          <cell r="C13">
            <v>239.84879999999998</v>
          </cell>
          <cell r="D13">
            <v>3889.1771999999996</v>
          </cell>
          <cell r="E13">
            <v>76071.664799999999</v>
          </cell>
          <cell r="F13">
            <v>0</v>
          </cell>
          <cell r="G13">
            <v>10588.4748</v>
          </cell>
          <cell r="H13">
            <v>487.2312</v>
          </cell>
          <cell r="I13">
            <v>316.93680000000006</v>
          </cell>
          <cell r="J13">
            <v>0</v>
          </cell>
          <cell r="K13">
            <v>55.187999999999995</v>
          </cell>
          <cell r="L13">
            <v>91648.521599999978</v>
          </cell>
          <cell r="M13">
            <v>12869.754000000001</v>
          </cell>
          <cell r="N13">
            <v>13229.8776</v>
          </cell>
          <cell r="O13">
            <v>0</v>
          </cell>
          <cell r="P13">
            <v>78638.52</v>
          </cell>
          <cell r="Q13">
            <v>1838.6364000000001</v>
          </cell>
          <cell r="R13">
            <v>0</v>
          </cell>
          <cell r="S13">
            <v>0</v>
          </cell>
          <cell r="T13">
            <v>13.6656</v>
          </cell>
        </row>
        <row r="14">
          <cell r="B14">
            <v>2014</v>
          </cell>
          <cell r="C14">
            <v>239.84879999999998</v>
          </cell>
          <cell r="D14">
            <v>2576.4035999999996</v>
          </cell>
          <cell r="E14">
            <v>80792.253599999996</v>
          </cell>
          <cell r="F14">
            <v>0</v>
          </cell>
          <cell r="G14">
            <v>10625.88</v>
          </cell>
          <cell r="H14">
            <v>1673.5104000000001</v>
          </cell>
          <cell r="I14">
            <v>691.33920000000001</v>
          </cell>
          <cell r="J14">
            <v>0</v>
          </cell>
          <cell r="K14">
            <v>1129.4268</v>
          </cell>
          <cell r="L14">
            <v>97728.662400000001</v>
          </cell>
          <cell r="M14">
            <v>7762.5864000000001</v>
          </cell>
          <cell r="N14">
            <v>8026.7879999999996</v>
          </cell>
          <cell r="O14">
            <v>0</v>
          </cell>
          <cell r="P14">
            <v>85446.791999999987</v>
          </cell>
          <cell r="Q14">
            <v>1281.7631999999999</v>
          </cell>
          <cell r="R14">
            <v>0</v>
          </cell>
          <cell r="S14">
            <v>1253.4684000000002</v>
          </cell>
          <cell r="T14">
            <v>33.025200000000005</v>
          </cell>
        </row>
        <row r="15">
          <cell r="B15">
            <v>2015</v>
          </cell>
          <cell r="C15">
            <v>0</v>
          </cell>
          <cell r="D15">
            <v>1029.7380000000001</v>
          </cell>
          <cell r="E15">
            <v>85901.348400000003</v>
          </cell>
          <cell r="F15">
            <v>0</v>
          </cell>
          <cell r="G15">
            <v>11672.524799999999</v>
          </cell>
          <cell r="H15">
            <v>2670.3983999999996</v>
          </cell>
          <cell r="I15">
            <v>775.08479999999997</v>
          </cell>
          <cell r="J15">
            <v>391.57199999999995</v>
          </cell>
          <cell r="K15">
            <v>2415.4823999999999</v>
          </cell>
          <cell r="L15">
            <v>104856.1488</v>
          </cell>
          <cell r="M15">
            <v>8892.8016000000007</v>
          </cell>
          <cell r="N15">
            <v>9178.728000000001</v>
          </cell>
          <cell r="O15">
            <v>0</v>
          </cell>
          <cell r="P15">
            <v>92342.66399999999</v>
          </cell>
          <cell r="Q15">
            <v>1228.7651999999998</v>
          </cell>
          <cell r="R15">
            <v>0</v>
          </cell>
          <cell r="S15">
            <v>1474.0452</v>
          </cell>
          <cell r="T15">
            <v>85.935600000000008</v>
          </cell>
        </row>
        <row r="16">
          <cell r="B16">
            <v>2016</v>
          </cell>
          <cell r="C16">
            <v>1873.7639999999999</v>
          </cell>
          <cell r="D16">
            <v>2427.3084000000003</v>
          </cell>
          <cell r="E16">
            <v>92920.035600000003</v>
          </cell>
          <cell r="F16">
            <v>0</v>
          </cell>
          <cell r="G16">
            <v>11757.759599999999</v>
          </cell>
          <cell r="H16">
            <v>3154.3008</v>
          </cell>
          <cell r="I16">
            <v>1419.2952</v>
          </cell>
          <cell r="J16">
            <v>391.57199999999995</v>
          </cell>
          <cell r="K16">
            <v>2442.9888000000001</v>
          </cell>
          <cell r="L16">
            <v>116387.02440000001</v>
          </cell>
          <cell r="M16">
            <v>23392.353599999995</v>
          </cell>
          <cell r="N16">
            <v>24063.895199999999</v>
          </cell>
          <cell r="O16">
            <v>0</v>
          </cell>
          <cell r="P16">
            <v>103333.83599999998</v>
          </cell>
          <cell r="Q16">
            <v>1268.9736000000003</v>
          </cell>
          <cell r="R16">
            <v>0</v>
          </cell>
          <cell r="S16">
            <v>1970.9123999999999</v>
          </cell>
          <cell r="T16">
            <v>88.738799999999983</v>
          </cell>
        </row>
        <row r="17">
          <cell r="B17">
            <v>2017</v>
          </cell>
          <cell r="C17">
            <v>1873.7639999999999</v>
          </cell>
          <cell r="D17">
            <v>1973.1024</v>
          </cell>
          <cell r="E17">
            <v>88417.132800000007</v>
          </cell>
          <cell r="F17">
            <v>0</v>
          </cell>
          <cell r="G17">
            <v>22530.282000000003</v>
          </cell>
          <cell r="H17">
            <v>3760.3176000000003</v>
          </cell>
          <cell r="I17">
            <v>1447.7652</v>
          </cell>
          <cell r="J17">
            <v>391.57199999999995</v>
          </cell>
          <cell r="K17">
            <v>2577.5423999999998</v>
          </cell>
          <cell r="L17">
            <v>122971.47840000001</v>
          </cell>
          <cell r="M17">
            <v>21396.037200000002</v>
          </cell>
          <cell r="N17">
            <v>21942.485999999997</v>
          </cell>
          <cell r="O17">
            <v>0</v>
          </cell>
          <cell r="P17">
            <v>110308.548</v>
          </cell>
          <cell r="Q17">
            <v>1285.9679999999998</v>
          </cell>
          <cell r="R17">
            <v>0</v>
          </cell>
          <cell r="S17">
            <v>2485.0367999999999</v>
          </cell>
          <cell r="T17">
            <v>88.738799999999983</v>
          </cell>
        </row>
        <row r="18">
          <cell r="B18">
            <v>2018</v>
          </cell>
          <cell r="C18">
            <v>2707.6284000000001</v>
          </cell>
          <cell r="D18">
            <v>1379.8751999999999</v>
          </cell>
          <cell r="E18">
            <v>90747.643199999977</v>
          </cell>
          <cell r="F18">
            <v>0</v>
          </cell>
          <cell r="G18">
            <v>25764.824400000001</v>
          </cell>
          <cell r="H18">
            <v>4984.4399999999996</v>
          </cell>
          <cell r="I18">
            <v>1462.5696</v>
          </cell>
          <cell r="J18">
            <v>391.57199999999995</v>
          </cell>
          <cell r="K18">
            <v>2617.7507999999998</v>
          </cell>
          <cell r="L18">
            <v>130056.30359999997</v>
          </cell>
          <cell r="M18">
            <v>17647.545599999998</v>
          </cell>
          <cell r="N18">
            <v>18116.205600000005</v>
          </cell>
          <cell r="O18">
            <v>0</v>
          </cell>
          <cell r="P18">
            <v>117682.71600000001</v>
          </cell>
          <cell r="Q18">
            <v>1316.9784</v>
          </cell>
          <cell r="R18">
            <v>0</v>
          </cell>
          <cell r="S18">
            <v>2954.3099999999995</v>
          </cell>
          <cell r="T18">
            <v>96.009600000000006</v>
          </cell>
        </row>
        <row r="19">
          <cell r="B19">
            <v>2019</v>
          </cell>
          <cell r="C19">
            <v>2707.6284000000001</v>
          </cell>
          <cell r="D19">
            <v>714.20280000000014</v>
          </cell>
          <cell r="E19">
            <v>98460.998399999997</v>
          </cell>
          <cell r="F19">
            <v>0</v>
          </cell>
          <cell r="G19">
            <v>27837.440400000003</v>
          </cell>
          <cell r="H19">
            <v>5367.4272000000001</v>
          </cell>
          <cell r="I19">
            <v>1845.9071999999999</v>
          </cell>
          <cell r="J19">
            <v>391.57199999999995</v>
          </cell>
          <cell r="K19">
            <v>2661.5508</v>
          </cell>
          <cell r="L19">
            <v>139986.72719999996</v>
          </cell>
          <cell r="M19">
            <v>12526.537200000001</v>
          </cell>
          <cell r="N19">
            <v>12891.040799999999</v>
          </cell>
          <cell r="O19">
            <v>0</v>
          </cell>
          <cell r="P19">
            <v>127734.81599999996</v>
          </cell>
          <cell r="Q19">
            <v>1348.7771999999998</v>
          </cell>
          <cell r="R19">
            <v>0</v>
          </cell>
          <cell r="S19">
            <v>3411.2316000000001</v>
          </cell>
          <cell r="T19">
            <v>109.3248</v>
          </cell>
        </row>
        <row r="20">
          <cell r="B20">
            <v>2020</v>
          </cell>
          <cell r="C20">
            <v>2747.2236000000003</v>
          </cell>
          <cell r="D20">
            <v>116.50800000000001</v>
          </cell>
          <cell r="E20">
            <v>99859.181999999986</v>
          </cell>
          <cell r="F20">
            <v>0</v>
          </cell>
          <cell r="G20">
            <v>34492.587599999999</v>
          </cell>
          <cell r="H20">
            <v>5771.0003999999999</v>
          </cell>
          <cell r="I20">
            <v>2623.62</v>
          </cell>
          <cell r="J20">
            <v>391.57199999999995</v>
          </cell>
          <cell r="K20">
            <v>2707.8036000000002</v>
          </cell>
          <cell r="L20">
            <v>148709.49719999998</v>
          </cell>
          <cell r="M20">
            <v>18804.040799999999</v>
          </cell>
          <cell r="N20">
            <v>19358.0232</v>
          </cell>
          <cell r="O20">
            <v>0</v>
          </cell>
          <cell r="P20">
            <v>136658.628</v>
          </cell>
          <cell r="Q20">
            <v>1455.0360000000001</v>
          </cell>
          <cell r="R20">
            <v>0</v>
          </cell>
          <cell r="S20">
            <v>4020.6648</v>
          </cell>
          <cell r="T20">
            <v>127.28280000000001</v>
          </cell>
        </row>
        <row r="21">
          <cell r="B21">
            <v>2021</v>
          </cell>
          <cell r="C21">
            <v>2747.2236000000003</v>
          </cell>
          <cell r="D21">
            <v>116.50800000000001</v>
          </cell>
          <cell r="E21">
            <v>101003.76360000001</v>
          </cell>
          <cell r="F21">
            <v>0</v>
          </cell>
          <cell r="G21">
            <v>40949.4084</v>
          </cell>
          <cell r="H21">
            <v>6240.7992000000004</v>
          </cell>
          <cell r="I21">
            <v>3206.5979999999995</v>
          </cell>
          <cell r="J21">
            <v>391.57199999999995</v>
          </cell>
          <cell r="K21">
            <v>2786.1179999999999</v>
          </cell>
          <cell r="L21">
            <v>157441.9908</v>
          </cell>
          <cell r="M21">
            <v>13656.139199999998</v>
          </cell>
          <cell r="N21">
            <v>14058.748799999999</v>
          </cell>
          <cell r="O21">
            <v>0</v>
          </cell>
          <cell r="P21">
            <v>145608.72</v>
          </cell>
          <cell r="Q21">
            <v>1519.5972000000002</v>
          </cell>
          <cell r="R21">
            <v>0</v>
          </cell>
          <cell r="S21">
            <v>4717.7856000000002</v>
          </cell>
          <cell r="T21">
            <v>131.6628</v>
          </cell>
        </row>
        <row r="22">
          <cell r="B22">
            <v>2022</v>
          </cell>
          <cell r="C22">
            <v>2747.2236000000003</v>
          </cell>
          <cell r="D22">
            <v>4.2047999999999996</v>
          </cell>
          <cell r="E22">
            <v>101502.38279999999</v>
          </cell>
          <cell r="F22">
            <v>0</v>
          </cell>
          <cell r="G22">
            <v>47738.846399999995</v>
          </cell>
          <cell r="H22">
            <v>6678.0983999999989</v>
          </cell>
          <cell r="I22">
            <v>3347.0207999999998</v>
          </cell>
          <cell r="J22">
            <v>392.0976</v>
          </cell>
          <cell r="K22">
            <v>2906.3051999999998</v>
          </cell>
          <cell r="L22">
            <v>165316.17959999997</v>
          </cell>
          <cell r="M22">
            <v>12387.954</v>
          </cell>
          <cell r="N22">
            <v>12785.1324</v>
          </cell>
          <cell r="O22">
            <v>0</v>
          </cell>
          <cell r="P22">
            <v>153773.03999999995</v>
          </cell>
          <cell r="Q22">
            <v>1515.2172000000003</v>
          </cell>
          <cell r="R22">
            <v>0</v>
          </cell>
          <cell r="S22">
            <v>5510.0399999999991</v>
          </cell>
          <cell r="T22">
            <v>153.4752</v>
          </cell>
        </row>
        <row r="23">
          <cell r="B23">
            <v>2023</v>
          </cell>
          <cell r="C23">
            <v>2747.2236000000003</v>
          </cell>
          <cell r="D23">
            <v>4.2047999999999996</v>
          </cell>
          <cell r="E23">
            <v>100177.69559999999</v>
          </cell>
          <cell r="F23">
            <v>0</v>
          </cell>
          <cell r="G23">
            <v>54206.704799999992</v>
          </cell>
          <cell r="H23">
            <v>8815.1003999999994</v>
          </cell>
          <cell r="I23">
            <v>4510.6991999999991</v>
          </cell>
          <cell r="J23">
            <v>394.46279999999996</v>
          </cell>
          <cell r="K23">
            <v>2976.8231999999998</v>
          </cell>
          <cell r="L23">
            <v>173832.91440000001</v>
          </cell>
          <cell r="M23">
            <v>14647.946400000001</v>
          </cell>
          <cell r="N23">
            <v>15120.898799999997</v>
          </cell>
          <cell r="O23">
            <v>0</v>
          </cell>
          <cell r="P23">
            <v>162407.772</v>
          </cell>
          <cell r="Q23">
            <v>1518.5459999999998</v>
          </cell>
          <cell r="R23">
            <v>0</v>
          </cell>
          <cell r="S23">
            <v>6270.7583999999988</v>
          </cell>
          <cell r="T23">
            <v>158.4684</v>
          </cell>
          <cell r="AN23" t="str">
            <v>Coal</v>
          </cell>
          <cell r="AO23" t="str">
            <v>Oil</v>
          </cell>
          <cell r="AP23" t="str">
            <v>Gas</v>
          </cell>
          <cell r="AQ23" t="str">
            <v>Nuclear</v>
          </cell>
          <cell r="AR23" t="str">
            <v>Hydro</v>
          </cell>
          <cell r="AS23" t="str">
            <v>Biomass</v>
          </cell>
          <cell r="AT23" t="str">
            <v>Solar PV</v>
          </cell>
          <cell r="AU23" t="str">
            <v>Solar Thermal</v>
          </cell>
          <cell r="AV23" t="str">
            <v>Wind</v>
          </cell>
          <cell r="AW23" t="str">
            <v>Net Imports</v>
          </cell>
          <cell r="AX23" t="str">
            <v>Dist. Oil</v>
          </cell>
          <cell r="AY23" t="str">
            <v>Dist. Biomass</v>
          </cell>
          <cell r="AZ23" t="str">
            <v>Mini Hydro</v>
          </cell>
          <cell r="BA23" t="str">
            <v>Dist.Solar PV</v>
          </cell>
        </row>
        <row r="24">
          <cell r="B24">
            <v>2024</v>
          </cell>
          <cell r="C24">
            <v>2747.2236000000003</v>
          </cell>
          <cell r="D24">
            <v>4.2047999999999996</v>
          </cell>
          <cell r="E24">
            <v>100558.23</v>
          </cell>
          <cell r="F24">
            <v>0</v>
          </cell>
          <cell r="G24">
            <v>58931.586000000003</v>
          </cell>
          <cell r="H24">
            <v>11049.2508</v>
          </cell>
          <cell r="I24">
            <v>5750.8523999999998</v>
          </cell>
          <cell r="J24">
            <v>604.96560000000011</v>
          </cell>
          <cell r="K24">
            <v>3050.8451999999997</v>
          </cell>
          <cell r="L24">
            <v>182697.15840000001</v>
          </cell>
          <cell r="M24">
            <v>13241.090399999997</v>
          </cell>
          <cell r="N24">
            <v>13700.0268</v>
          </cell>
          <cell r="O24">
            <v>0</v>
          </cell>
          <cell r="P24">
            <v>171546.20399999997</v>
          </cell>
          <cell r="Q24">
            <v>1497.3468</v>
          </cell>
          <cell r="R24">
            <v>0</v>
          </cell>
          <cell r="S24">
            <v>7125.2963999999993</v>
          </cell>
          <cell r="T24">
            <v>167.0532</v>
          </cell>
          <cell r="AM24">
            <v>2010</v>
          </cell>
          <cell r="AN24">
            <v>239.84879999999998</v>
          </cell>
          <cell r="AO24">
            <v>7667.9784</v>
          </cell>
          <cell r="AP24">
            <v>28499.784</v>
          </cell>
          <cell r="AQ24">
            <v>0</v>
          </cell>
          <cell r="AR24">
            <v>10406.529599999998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1441.4580000000001</v>
          </cell>
          <cell r="AY24">
            <v>0</v>
          </cell>
          <cell r="AZ24">
            <v>0</v>
          </cell>
          <cell r="BA24">
            <v>0</v>
          </cell>
        </row>
        <row r="25">
          <cell r="B25">
            <v>2025</v>
          </cell>
          <cell r="C25">
            <v>2747.2236000000003</v>
          </cell>
          <cell r="D25">
            <v>4.2047999999999996</v>
          </cell>
          <cell r="E25">
            <v>99146.906399999978</v>
          </cell>
          <cell r="F25">
            <v>0</v>
          </cell>
          <cell r="G25">
            <v>63734.256000000001</v>
          </cell>
          <cell r="H25">
            <v>11496.2736</v>
          </cell>
          <cell r="I25">
            <v>5996.3076000000001</v>
          </cell>
          <cell r="J25">
            <v>849.54480000000001</v>
          </cell>
          <cell r="K25">
            <v>3113.8295999999996</v>
          </cell>
          <cell r="L25">
            <v>187088.54639999996</v>
          </cell>
          <cell r="M25">
            <v>20604.7464</v>
          </cell>
          <cell r="N25">
            <v>15887.836799999997</v>
          </cell>
          <cell r="O25">
            <v>4716.9096000000027</v>
          </cell>
          <cell r="P25">
            <v>181222.50000000003</v>
          </cell>
          <cell r="Q25">
            <v>1513.0271999999998</v>
          </cell>
          <cell r="R25">
            <v>0</v>
          </cell>
          <cell r="S25">
            <v>7863.8519999999999</v>
          </cell>
          <cell r="T25">
            <v>168.1044</v>
          </cell>
        </row>
        <row r="26">
          <cell r="B26">
            <v>2026</v>
          </cell>
          <cell r="C26">
            <v>2747.2236000000003</v>
          </cell>
          <cell r="D26">
            <v>4.2047999999999996</v>
          </cell>
          <cell r="E26">
            <v>96145.117199999993</v>
          </cell>
          <cell r="F26">
            <v>0</v>
          </cell>
          <cell r="G26">
            <v>68914.044000000009</v>
          </cell>
          <cell r="H26">
            <v>12831.4728</v>
          </cell>
          <cell r="I26">
            <v>6202.8683999999994</v>
          </cell>
          <cell r="J26">
            <v>1093.8612000000001</v>
          </cell>
          <cell r="K26">
            <v>3178.0403999999994</v>
          </cell>
          <cell r="L26">
            <v>191116.83240000001</v>
          </cell>
          <cell r="M26">
            <v>31697.972400000002</v>
          </cell>
          <cell r="N26">
            <v>21901.664400000001</v>
          </cell>
          <cell r="O26">
            <v>9796.3080000000009</v>
          </cell>
          <cell r="P26">
            <v>190759.51199999999</v>
          </cell>
          <cell r="Q26">
            <v>1513.3775999999998</v>
          </cell>
          <cell r="R26">
            <v>0</v>
          </cell>
          <cell r="S26">
            <v>8756.0580000000009</v>
          </cell>
          <cell r="T26">
            <v>239.58600000000001</v>
          </cell>
        </row>
        <row r="27">
          <cell r="B27">
            <v>2027</v>
          </cell>
          <cell r="C27">
            <v>2747.2236000000003</v>
          </cell>
          <cell r="D27">
            <v>4.2047999999999996</v>
          </cell>
          <cell r="E27">
            <v>97109.856</v>
          </cell>
          <cell r="F27">
            <v>0</v>
          </cell>
          <cell r="G27">
            <v>69349.94160000002</v>
          </cell>
          <cell r="H27">
            <v>13314.674399999998</v>
          </cell>
          <cell r="I27">
            <v>7384.7676000000001</v>
          </cell>
          <cell r="J27">
            <v>1335.6371999999999</v>
          </cell>
          <cell r="K27">
            <v>3289.6427999999996</v>
          </cell>
          <cell r="L27">
            <v>194535.948</v>
          </cell>
          <cell r="M27">
            <v>37173.06</v>
          </cell>
          <cell r="N27">
            <v>22120.839599999999</v>
          </cell>
          <cell r="O27">
            <v>15052.220399999998</v>
          </cell>
          <cell r="P27">
            <v>200455.95599999998</v>
          </cell>
          <cell r="Q27">
            <v>1544.0375999999999</v>
          </cell>
          <cell r="R27">
            <v>0</v>
          </cell>
          <cell r="S27">
            <v>9762.8448000000026</v>
          </cell>
          <cell r="T27">
            <v>623.53679999999997</v>
          </cell>
        </row>
        <row r="28">
          <cell r="B28">
            <v>2028</v>
          </cell>
          <cell r="C28">
            <v>2747.2236000000003</v>
          </cell>
          <cell r="D28">
            <v>4.2047999999999996</v>
          </cell>
          <cell r="E28">
            <v>98674.304400000008</v>
          </cell>
          <cell r="F28">
            <v>0</v>
          </cell>
          <cell r="G28">
            <v>70153.759200000015</v>
          </cell>
          <cell r="H28">
            <v>13466.222399999997</v>
          </cell>
          <cell r="I28">
            <v>8189.9867999999988</v>
          </cell>
          <cell r="J28">
            <v>1565.8499999999997</v>
          </cell>
          <cell r="K28">
            <v>3375.4031999999997</v>
          </cell>
          <cell r="L28">
            <v>198176.95440000002</v>
          </cell>
          <cell r="M28">
            <v>41909.767200000002</v>
          </cell>
          <cell r="N28">
            <v>21599.707199999997</v>
          </cell>
          <cell r="O28">
            <v>20310.060000000005</v>
          </cell>
          <cell r="P28">
            <v>210263.652</v>
          </cell>
          <cell r="Q28">
            <v>1559.3676</v>
          </cell>
          <cell r="R28">
            <v>0</v>
          </cell>
          <cell r="S28">
            <v>10769.368799999998</v>
          </cell>
          <cell r="T28">
            <v>919.8</v>
          </cell>
        </row>
        <row r="29">
          <cell r="B29">
            <v>2029</v>
          </cell>
          <cell r="C29">
            <v>2747.2236000000003</v>
          </cell>
          <cell r="D29">
            <v>4.2047999999999996</v>
          </cell>
          <cell r="E29">
            <v>98833.210800000001</v>
          </cell>
          <cell r="F29">
            <v>0</v>
          </cell>
          <cell r="G29">
            <v>70325.455200000011</v>
          </cell>
          <cell r="H29">
            <v>13644.488399999998</v>
          </cell>
          <cell r="I29">
            <v>8488.8779999999988</v>
          </cell>
          <cell r="J29">
            <v>4204.3620000000001</v>
          </cell>
          <cell r="K29">
            <v>3466.0691999999999</v>
          </cell>
          <cell r="L29">
            <v>201713.89199999999</v>
          </cell>
          <cell r="M29">
            <v>45820.494000000006</v>
          </cell>
          <cell r="N29">
            <v>20239.892399999997</v>
          </cell>
          <cell r="O29">
            <v>25580.601600000009</v>
          </cell>
          <cell r="P29">
            <v>220159.82399999996</v>
          </cell>
          <cell r="Q29">
            <v>1594.1447999999998</v>
          </cell>
          <cell r="R29">
            <v>0</v>
          </cell>
          <cell r="S29">
            <v>11805.676800000001</v>
          </cell>
          <cell r="T29">
            <v>1289.6471999999997</v>
          </cell>
        </row>
        <row r="30">
          <cell r="B30">
            <v>2030</v>
          </cell>
          <cell r="C30">
            <v>2747.2236000000003</v>
          </cell>
          <cell r="D30">
            <v>4.2047999999999996</v>
          </cell>
          <cell r="E30">
            <v>94968.911999999982</v>
          </cell>
          <cell r="F30">
            <v>0</v>
          </cell>
          <cell r="G30">
            <v>70781.41320000001</v>
          </cell>
          <cell r="H30">
            <v>13644.488399999998</v>
          </cell>
          <cell r="I30">
            <v>8618.000399999999</v>
          </cell>
          <cell r="J30">
            <v>4934.8583999999992</v>
          </cell>
          <cell r="K30">
            <v>3546.5736000000002</v>
          </cell>
          <cell r="L30">
            <v>199245.67439999999</v>
          </cell>
          <cell r="M30">
            <v>57287.5092</v>
          </cell>
          <cell r="N30">
            <v>26659.658399999997</v>
          </cell>
          <cell r="O30">
            <v>30627.850800000004</v>
          </cell>
          <cell r="P30">
            <v>225716.29199999996</v>
          </cell>
          <cell r="Q30">
            <v>1599.9263999999998</v>
          </cell>
          <cell r="R30">
            <v>0</v>
          </cell>
          <cell r="S30">
            <v>12566.657999999999</v>
          </cell>
          <cell r="T30">
            <v>3165.3383999999996</v>
          </cell>
        </row>
        <row r="69">
          <cell r="B69">
            <v>2010</v>
          </cell>
        </row>
        <row r="70">
          <cell r="B70">
            <v>2011</v>
          </cell>
        </row>
        <row r="71">
          <cell r="B71">
            <v>2012</v>
          </cell>
        </row>
        <row r="72">
          <cell r="B72">
            <v>2013</v>
          </cell>
        </row>
        <row r="73">
          <cell r="B73">
            <v>2014</v>
          </cell>
        </row>
        <row r="74">
          <cell r="B74">
            <v>2015</v>
          </cell>
        </row>
        <row r="75">
          <cell r="B75">
            <v>2016</v>
          </cell>
        </row>
        <row r="76">
          <cell r="B76">
            <v>2017</v>
          </cell>
        </row>
        <row r="77">
          <cell r="B77">
            <v>2018</v>
          </cell>
        </row>
        <row r="78">
          <cell r="B78">
            <v>2019</v>
          </cell>
        </row>
        <row r="79">
          <cell r="B79">
            <v>2020</v>
          </cell>
        </row>
        <row r="80">
          <cell r="B80">
            <v>2021</v>
          </cell>
        </row>
        <row r="81">
          <cell r="B81">
            <v>2022</v>
          </cell>
        </row>
        <row r="82">
          <cell r="B82">
            <v>2023</v>
          </cell>
        </row>
        <row r="83">
          <cell r="B83">
            <v>2024</v>
          </cell>
        </row>
        <row r="84">
          <cell r="B84">
            <v>2025</v>
          </cell>
        </row>
        <row r="85">
          <cell r="B85">
            <v>2026</v>
          </cell>
        </row>
        <row r="86">
          <cell r="B86">
            <v>2027</v>
          </cell>
        </row>
        <row r="87">
          <cell r="B87">
            <v>2028</v>
          </cell>
        </row>
        <row r="88">
          <cell r="B88">
            <v>2029</v>
          </cell>
        </row>
        <row r="89">
          <cell r="B89">
            <v>2030</v>
          </cell>
        </row>
        <row r="101">
          <cell r="L101">
            <v>26421.974845247998</v>
          </cell>
        </row>
        <row r="102">
          <cell r="L102">
            <v>38699.12635695361</v>
          </cell>
        </row>
        <row r="103">
          <cell r="L103">
            <v>53344.646209555191</v>
          </cell>
        </row>
        <row r="104">
          <cell r="L104">
            <v>55816.800944740797</v>
          </cell>
        </row>
        <row r="105">
          <cell r="L105">
            <v>56261.100119462404</v>
          </cell>
        </row>
        <row r="106">
          <cell r="L106">
            <v>51763.494885451204</v>
          </cell>
        </row>
        <row r="107">
          <cell r="L107">
            <v>54489.669690739189</v>
          </cell>
        </row>
        <row r="108">
          <cell r="L108">
            <v>47181.369613344003</v>
          </cell>
        </row>
        <row r="109">
          <cell r="L109">
            <v>45497.315171740804</v>
          </cell>
        </row>
        <row r="110">
          <cell r="L110">
            <v>47420.082585148797</v>
          </cell>
        </row>
        <row r="111">
          <cell r="L111">
            <v>46984.3131121392</v>
          </cell>
        </row>
        <row r="112">
          <cell r="L112">
            <v>47582.760070622389</v>
          </cell>
        </row>
        <row r="113">
          <cell r="L113">
            <v>47763.86911613759</v>
          </cell>
        </row>
        <row r="114">
          <cell r="L114">
            <v>47159.084848084785</v>
          </cell>
        </row>
        <row r="115">
          <cell r="L115">
            <v>47279.79769828319</v>
          </cell>
        </row>
        <row r="116">
          <cell r="L116">
            <v>46675.428602303997</v>
          </cell>
        </row>
        <row r="117">
          <cell r="L117">
            <v>45425.951971895993</v>
          </cell>
        </row>
        <row r="118">
          <cell r="L118">
            <v>45885.878786491201</v>
          </cell>
        </row>
        <row r="119">
          <cell r="L119">
            <v>46576.698768499198</v>
          </cell>
        </row>
        <row r="120">
          <cell r="L120">
            <v>46726.2071884896</v>
          </cell>
        </row>
        <row r="121">
          <cell r="L121">
            <v>45128.62702501921</v>
          </cell>
        </row>
        <row r="130">
          <cell r="B130">
            <v>2010</v>
          </cell>
          <cell r="C130">
            <v>808.4586077100447</v>
          </cell>
          <cell r="D130">
            <v>3.223474249001955</v>
          </cell>
          <cell r="E130">
            <v>4626.9272199999996</v>
          </cell>
          <cell r="G130">
            <v>5438.6093019590471</v>
          </cell>
          <cell r="H130">
            <v>20.808256092000004</v>
          </cell>
          <cell r="I130">
            <v>0</v>
          </cell>
          <cell r="L130">
            <v>5459.4175580510482</v>
          </cell>
          <cell r="O130">
            <v>139.28597855040201</v>
          </cell>
          <cell r="T130">
            <v>250.19055570398547</v>
          </cell>
        </row>
        <row r="131">
          <cell r="B131">
            <v>2011</v>
          </cell>
          <cell r="C131">
            <v>832.79106322006817</v>
          </cell>
          <cell r="D131">
            <v>360.46765413543073</v>
          </cell>
          <cell r="E131">
            <v>6331.8000700000002</v>
          </cell>
          <cell r="G131">
            <v>7525.0587873554978</v>
          </cell>
          <cell r="H131">
            <v>387.92536836599993</v>
          </cell>
          <cell r="I131">
            <v>0</v>
          </cell>
          <cell r="L131">
            <v>7912.9841557214977</v>
          </cell>
          <cell r="O131">
            <v>145.97984672918332</v>
          </cell>
          <cell r="T131">
            <v>7186.9373589757224</v>
          </cell>
        </row>
        <row r="132">
          <cell r="B132">
            <v>2012</v>
          </cell>
          <cell r="C132">
            <v>893.67224901041084</v>
          </cell>
          <cell r="D132">
            <v>781.24195931110455</v>
          </cell>
          <cell r="E132">
            <v>8810.7095279999976</v>
          </cell>
          <cell r="G132">
            <v>10485.623736321515</v>
          </cell>
          <cell r="H132">
            <v>1031.1960200940002</v>
          </cell>
          <cell r="I132">
            <v>12.567053086146544</v>
          </cell>
          <cell r="L132">
            <v>11529.386809501661</v>
          </cell>
          <cell r="O132">
            <v>158.64754661846251</v>
          </cell>
          <cell r="T132">
            <v>11101.474828479446</v>
          </cell>
        </row>
        <row r="133">
          <cell r="B133">
            <v>2013</v>
          </cell>
          <cell r="C133">
            <v>923.20539339877291</v>
          </cell>
          <cell r="D133">
            <v>1142.146524317734</v>
          </cell>
          <cell r="E133">
            <v>9243.1579079999956</v>
          </cell>
          <cell r="G133">
            <v>11308.509825716506</v>
          </cell>
          <cell r="H133">
            <v>1180.018182282</v>
          </cell>
          <cell r="I133">
            <v>26.958740320945623</v>
          </cell>
          <cell r="L133">
            <v>12515.486748319452</v>
          </cell>
          <cell r="O133">
            <v>159.1521146165957</v>
          </cell>
          <cell r="T133">
            <v>5136.2288097385153</v>
          </cell>
        </row>
        <row r="134">
          <cell r="B134">
            <v>2014</v>
          </cell>
          <cell r="C134">
            <v>945.91190077748911</v>
          </cell>
          <cell r="D134">
            <v>1575.7152590771159</v>
          </cell>
          <cell r="E134">
            <v>9417.0272560000012</v>
          </cell>
          <cell r="G134">
            <v>11938.654415854608</v>
          </cell>
          <cell r="H134">
            <v>1349.1682788120002</v>
          </cell>
          <cell r="I134">
            <v>26.958740320945623</v>
          </cell>
          <cell r="L134">
            <v>13314.781434987552</v>
          </cell>
          <cell r="O134">
            <v>155.82541044943562</v>
          </cell>
          <cell r="T134">
            <v>6190.851758093444</v>
          </cell>
        </row>
        <row r="135">
          <cell r="B135">
            <v>2015</v>
          </cell>
          <cell r="C135">
            <v>997.58860668101784</v>
          </cell>
          <cell r="D135">
            <v>2336.5985266272351</v>
          </cell>
          <cell r="E135">
            <v>8926.5733799999998</v>
          </cell>
          <cell r="G135">
            <v>12260.760513308254</v>
          </cell>
          <cell r="H135">
            <v>1540.0028136420001</v>
          </cell>
          <cell r="I135">
            <v>90.262542460201672</v>
          </cell>
          <cell r="L135">
            <v>13891.025869410456</v>
          </cell>
          <cell r="O135">
            <v>150.42912200811597</v>
          </cell>
          <cell r="T135">
            <v>10551.451575531077</v>
          </cell>
        </row>
        <row r="136">
          <cell r="B136">
            <v>2016</v>
          </cell>
          <cell r="C136">
            <v>1079.5240749638112</v>
          </cell>
          <cell r="D136">
            <v>2822.7832471103243</v>
          </cell>
          <cell r="E136">
            <v>9300.3865779999996</v>
          </cell>
          <cell r="G136">
            <v>13202.693900074133</v>
          </cell>
          <cell r="H136">
            <v>1799.645105202</v>
          </cell>
          <cell r="I136">
            <v>90.262542460201672</v>
          </cell>
          <cell r="L136">
            <v>15092.601547736338</v>
          </cell>
          <cell r="O136">
            <v>146.05672383764352</v>
          </cell>
          <cell r="T136">
            <v>8161.5327124255145</v>
          </cell>
        </row>
        <row r="137">
          <cell r="B137">
            <v>2017</v>
          </cell>
          <cell r="C137">
            <v>1088.6791517166562</v>
          </cell>
          <cell r="D137">
            <v>3700.914074965739</v>
          </cell>
          <cell r="E137">
            <v>8223.5969219999988</v>
          </cell>
          <cell r="G137">
            <v>13013.190148682394</v>
          </cell>
          <cell r="H137">
            <v>1984.7417055659998</v>
          </cell>
          <cell r="I137">
            <v>153.31694736908915</v>
          </cell>
          <cell r="L137">
            <v>15151.248801617485</v>
          </cell>
          <cell r="O137">
            <v>137.35335181474321</v>
          </cell>
          <cell r="T137">
            <v>12027.912189239538</v>
          </cell>
        </row>
        <row r="138">
          <cell r="B138">
            <v>2018</v>
          </cell>
          <cell r="C138">
            <v>1142.5971536497586</v>
          </cell>
          <cell r="D138">
            <v>4243.8539443599184</v>
          </cell>
          <cell r="E138">
            <v>7924.8180860000002</v>
          </cell>
          <cell r="G138">
            <v>13311.269184009674</v>
          </cell>
          <cell r="H138">
            <v>2187.4761686639999</v>
          </cell>
          <cell r="I138">
            <v>153.31694736908915</v>
          </cell>
          <cell r="L138">
            <v>15652.062300042764</v>
          </cell>
          <cell r="O138">
            <v>133.00221843998537</v>
          </cell>
          <cell r="T138">
            <v>7865.0260441646897</v>
          </cell>
        </row>
        <row r="139">
          <cell r="B139">
            <v>2019</v>
          </cell>
          <cell r="C139">
            <v>1192.2021025930778</v>
          </cell>
          <cell r="D139">
            <v>4723.9361617638124</v>
          </cell>
          <cell r="E139">
            <v>8298.0485160000007</v>
          </cell>
          <cell r="G139">
            <v>14214.186780356891</v>
          </cell>
          <cell r="H139">
            <v>2441.3969122140002</v>
          </cell>
          <cell r="I139">
            <v>153.31694736908915</v>
          </cell>
          <cell r="L139">
            <v>16808.90063993998</v>
          </cell>
          <cell r="O139">
            <v>131.59216231180062</v>
          </cell>
          <cell r="T139">
            <v>7746.1641141781047</v>
          </cell>
        </row>
        <row r="140">
          <cell r="B140">
            <v>2020</v>
          </cell>
          <cell r="C140">
            <v>1265.1743747845974</v>
          </cell>
          <cell r="D140">
            <v>5401.5693196330712</v>
          </cell>
          <cell r="E140">
            <v>8288.4249233999981</v>
          </cell>
          <cell r="G140">
            <v>14955.168617817671</v>
          </cell>
          <cell r="H140">
            <v>2662.896403452</v>
          </cell>
          <cell r="I140">
            <v>153.31694736908915</v>
          </cell>
          <cell r="L140">
            <v>17771.381968638761</v>
          </cell>
          <cell r="O140">
            <v>130.04215122545182</v>
          </cell>
          <cell r="T140">
            <v>9607.6476293409578</v>
          </cell>
        </row>
        <row r="141">
          <cell r="B141">
            <v>2021</v>
          </cell>
          <cell r="C141">
            <v>1180.6929433028281</v>
          </cell>
          <cell r="D141">
            <v>5966.9282827450115</v>
          </cell>
          <cell r="E141">
            <v>8559.9581551999963</v>
          </cell>
          <cell r="G141">
            <v>15707.579381247839</v>
          </cell>
          <cell r="H141">
            <v>2952.1086150660008</v>
          </cell>
          <cell r="I141">
            <v>153.31694736908915</v>
          </cell>
          <cell r="L141">
            <v>18813.004943682929</v>
          </cell>
          <cell r="O141">
            <v>129.20246083945335</v>
          </cell>
          <cell r="T141">
            <v>10002.691359581135</v>
          </cell>
        </row>
        <row r="142">
          <cell r="B142">
            <v>2022</v>
          </cell>
          <cell r="C142">
            <v>1220.2569503816694</v>
          </cell>
          <cell r="D142">
            <v>6529.0388478346249</v>
          </cell>
          <cell r="E142">
            <v>8744.3516500000005</v>
          </cell>
          <cell r="G142">
            <v>16493.647448216292</v>
          </cell>
          <cell r="H142">
            <v>3207.8429103180001</v>
          </cell>
          <cell r="I142">
            <v>153.31694736908915</v>
          </cell>
          <cell r="L142">
            <v>19854.807305903385</v>
          </cell>
          <cell r="O142">
            <v>129.11760934103529</v>
          </cell>
          <cell r="T142">
            <v>9382.5803869747342</v>
          </cell>
        </row>
        <row r="143">
          <cell r="B143">
            <v>2023</v>
          </cell>
          <cell r="C143">
            <v>1302.1670532340477</v>
          </cell>
          <cell r="D143">
            <v>7197.0631937276012</v>
          </cell>
          <cell r="E143">
            <v>8778.6477500000001</v>
          </cell>
          <cell r="G143">
            <v>17277.877996961648</v>
          </cell>
          <cell r="H143">
            <v>3527.1425499360003</v>
          </cell>
          <cell r="I143">
            <v>153.31694736908915</v>
          </cell>
          <cell r="L143">
            <v>20958.337494266736</v>
          </cell>
          <cell r="O143">
            <v>129.04762645390355</v>
          </cell>
          <cell r="T143">
            <v>10753.350728791498</v>
          </cell>
        </row>
        <row r="144">
          <cell r="B144">
            <v>2024</v>
          </cell>
          <cell r="C144">
            <v>1405.7898143484274</v>
          </cell>
          <cell r="D144">
            <v>7794.9850970122579</v>
          </cell>
          <cell r="E144">
            <v>8961.5390499999976</v>
          </cell>
          <cell r="G144">
            <v>18162.313961360687</v>
          </cell>
          <cell r="H144">
            <v>3876.7726217100007</v>
          </cell>
          <cell r="I144">
            <v>153.31694736908915</v>
          </cell>
          <cell r="L144">
            <v>22192.403530439769</v>
          </cell>
          <cell r="O144">
            <v>129.36691697613878</v>
          </cell>
          <cell r="T144">
            <v>10317.480570425329</v>
          </cell>
        </row>
        <row r="145">
          <cell r="B145">
            <v>2025</v>
          </cell>
          <cell r="C145">
            <v>1440.7154732978445</v>
          </cell>
          <cell r="D145">
            <v>8182.4197086133372</v>
          </cell>
          <cell r="E145">
            <v>8968.6328699999995</v>
          </cell>
          <cell r="G145">
            <v>18591.768051911178</v>
          </cell>
          <cell r="H145">
            <v>4243.3459491000003</v>
          </cell>
          <cell r="I145">
            <v>194.21075793687959</v>
          </cell>
          <cell r="L145">
            <v>23307.892758948063</v>
          </cell>
          <cell r="O145">
            <v>128.61478436147863</v>
          </cell>
          <cell r="T145">
            <v>8697.3369537856252</v>
          </cell>
        </row>
        <row r="146">
          <cell r="B146">
            <v>2026</v>
          </cell>
          <cell r="C146">
            <v>1486.672990157889</v>
          </cell>
          <cell r="D146">
            <v>8672.1021358912385</v>
          </cell>
          <cell r="E146">
            <v>8841.7668900000008</v>
          </cell>
          <cell r="G146">
            <v>19000.54201604913</v>
          </cell>
          <cell r="H146">
            <v>4591.7052050460006</v>
          </cell>
          <cell r="I146">
            <v>235.80141370717052</v>
          </cell>
          <cell r="L146">
            <v>24385.184634802299</v>
          </cell>
          <cell r="O146">
            <v>127.83207704369833</v>
          </cell>
          <cell r="T146">
            <v>9604.6094544345051</v>
          </cell>
        </row>
        <row r="147">
          <cell r="B147">
            <v>2027</v>
          </cell>
          <cell r="C147">
            <v>1543.8962799132662</v>
          </cell>
          <cell r="D147">
            <v>9008.857903180553</v>
          </cell>
          <cell r="E147">
            <v>9082.6491799999985</v>
          </cell>
          <cell r="G147">
            <v>19635.403363093821</v>
          </cell>
          <cell r="H147">
            <v>4904.4673131660002</v>
          </cell>
          <cell r="I147">
            <v>276.69522427496099</v>
          </cell>
          <cell r="L147">
            <v>25652.269900534786</v>
          </cell>
          <cell r="O147">
            <v>127.9696069521366</v>
          </cell>
          <cell r="T147">
            <v>7392.9898597354404</v>
          </cell>
        </row>
        <row r="148">
          <cell r="B148">
            <v>2028</v>
          </cell>
          <cell r="C148">
            <v>1584.8900919333855</v>
          </cell>
          <cell r="D148">
            <v>9301.3963468903348</v>
          </cell>
          <cell r="E148">
            <v>9379.7727500000001</v>
          </cell>
          <cell r="G148">
            <v>20266.059188823714</v>
          </cell>
          <cell r="H148">
            <v>5238.1130838959998</v>
          </cell>
          <cell r="I148">
            <v>317.58903484275146</v>
          </cell>
          <cell r="L148">
            <v>26936.033307562469</v>
          </cell>
          <cell r="O148">
            <v>128.10599003370527</v>
          </cell>
          <cell r="T148">
            <v>7212.6988241977524</v>
          </cell>
        </row>
        <row r="149">
          <cell r="B149">
            <v>2029</v>
          </cell>
          <cell r="C149">
            <v>1669.5446185772792</v>
          </cell>
          <cell r="D149">
            <v>9719.5967506680281</v>
          </cell>
          <cell r="E149">
            <v>9558.8248999999996</v>
          </cell>
          <cell r="G149">
            <v>20947.966269245302</v>
          </cell>
          <cell r="H149">
            <v>5552.6199378600013</v>
          </cell>
          <cell r="I149">
            <v>358.48284541054193</v>
          </cell>
          <cell r="L149">
            <v>28251.90905251585</v>
          </cell>
          <cell r="O149">
            <v>128.32454413896991</v>
          </cell>
          <cell r="T149">
            <v>8191.2546852648238</v>
          </cell>
        </row>
        <row r="150">
          <cell r="B150">
            <v>2030</v>
          </cell>
          <cell r="C150">
            <v>1690.7787923171445</v>
          </cell>
          <cell r="D150">
            <v>10149.085500321551</v>
          </cell>
          <cell r="E150">
            <v>9340.9186999999984</v>
          </cell>
          <cell r="G150">
            <v>21180.782992638695</v>
          </cell>
          <cell r="H150">
            <v>5676.9596805180017</v>
          </cell>
          <cell r="I150">
            <v>411.42841037526136</v>
          </cell>
          <cell r="L150">
            <v>28940.57908353196</v>
          </cell>
          <cell r="O150">
            <v>128.21661576618479</v>
          </cell>
          <cell r="T150">
            <v>6234.9710517674075</v>
          </cell>
        </row>
      </sheetData>
      <sheetData sheetId="7">
        <row r="10">
          <cell r="A10" t="str">
            <v>Burkina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40.471200000000003</v>
          </cell>
          <cell r="H10">
            <v>1007.2248</v>
          </cell>
          <cell r="I10">
            <v>289.2552</v>
          </cell>
          <cell r="J10">
            <v>869.78039999999987</v>
          </cell>
          <cell r="K10">
            <v>75.335999999999999</v>
          </cell>
          <cell r="L10">
            <v>2282.0675999999999</v>
          </cell>
          <cell r="M10">
            <v>762.55799999999999</v>
          </cell>
          <cell r="N10">
            <v>0</v>
          </cell>
          <cell r="O10">
            <v>762.55799999999999</v>
          </cell>
          <cell r="P10">
            <v>2971.3920000000003</v>
          </cell>
          <cell r="Q10">
            <v>24.4404</v>
          </cell>
          <cell r="R10">
            <v>0</v>
          </cell>
          <cell r="S10">
            <v>214.0068</v>
          </cell>
          <cell r="T10">
            <v>0.70079999999999998</v>
          </cell>
        </row>
        <row r="11">
          <cell r="A11" t="str">
            <v>Cote d'Ivoire</v>
          </cell>
          <cell r="C11">
            <v>0</v>
          </cell>
          <cell r="D11">
            <v>0</v>
          </cell>
          <cell r="E11">
            <v>13351.816800000001</v>
          </cell>
          <cell r="F11">
            <v>0</v>
          </cell>
          <cell r="G11">
            <v>2149.6163999999999</v>
          </cell>
          <cell r="H11">
            <v>56.151600000000002</v>
          </cell>
          <cell r="I11">
            <v>1510.7496000000001</v>
          </cell>
          <cell r="J11">
            <v>0</v>
          </cell>
          <cell r="K11">
            <v>0</v>
          </cell>
          <cell r="L11">
            <v>17068.3344</v>
          </cell>
          <cell r="M11">
            <v>565.45799999999997</v>
          </cell>
          <cell r="N11">
            <v>1731.3263999999999</v>
          </cell>
          <cell r="O11">
            <v>-1165.8683999999998</v>
          </cell>
          <cell r="P11">
            <v>15033.035999999998</v>
          </cell>
          <cell r="Q11">
            <v>152.59919999999997</v>
          </cell>
          <cell r="R11">
            <v>0</v>
          </cell>
          <cell r="S11">
            <v>546.44880000000001</v>
          </cell>
          <cell r="T11">
            <v>0</v>
          </cell>
        </row>
        <row r="12">
          <cell r="A12" t="str">
            <v>Gambia</v>
          </cell>
          <cell r="C12">
            <v>0</v>
          </cell>
          <cell r="D12">
            <v>0</v>
          </cell>
          <cell r="E12">
            <v>171.08279999999999</v>
          </cell>
          <cell r="F12">
            <v>0</v>
          </cell>
          <cell r="G12">
            <v>46.690800000000003</v>
          </cell>
          <cell r="H12">
            <v>54.75</v>
          </cell>
          <cell r="I12">
            <v>106.95960000000001</v>
          </cell>
          <cell r="J12">
            <v>448.59960000000001</v>
          </cell>
          <cell r="K12">
            <v>16.118400000000001</v>
          </cell>
          <cell r="L12">
            <v>844.20119999999997</v>
          </cell>
          <cell r="M12">
            <v>449.47559999999999</v>
          </cell>
          <cell r="N12">
            <v>167.40359999999998</v>
          </cell>
          <cell r="O12">
            <v>282.072</v>
          </cell>
          <cell r="P12">
            <v>1080.1080000000002</v>
          </cell>
          <cell r="Q12">
            <v>12.001199999999999</v>
          </cell>
          <cell r="R12">
            <v>0</v>
          </cell>
          <cell r="S12">
            <v>51.1584</v>
          </cell>
          <cell r="T12">
            <v>9.2856000000000005</v>
          </cell>
        </row>
        <row r="13">
          <cell r="A13" t="str">
            <v>Ghana</v>
          </cell>
          <cell r="C13">
            <v>0</v>
          </cell>
          <cell r="D13">
            <v>0</v>
          </cell>
          <cell r="E13">
            <v>8830.4304000000011</v>
          </cell>
          <cell r="F13">
            <v>0</v>
          </cell>
          <cell r="G13">
            <v>4100.9063999999998</v>
          </cell>
          <cell r="H13">
            <v>4382.9784</v>
          </cell>
          <cell r="I13">
            <v>2890.7123999999999</v>
          </cell>
          <cell r="J13">
            <v>2293.9812000000002</v>
          </cell>
          <cell r="K13">
            <v>352.3272</v>
          </cell>
          <cell r="L13">
            <v>22851.336000000003</v>
          </cell>
          <cell r="M13">
            <v>7767.1416000000008</v>
          </cell>
          <cell r="N13">
            <v>131.75039999999998</v>
          </cell>
          <cell r="O13">
            <v>7635.3912000000009</v>
          </cell>
          <cell r="P13">
            <v>29518.571999999996</v>
          </cell>
          <cell r="Q13">
            <v>265.86599999999999</v>
          </cell>
          <cell r="R13">
            <v>0</v>
          </cell>
          <cell r="S13">
            <v>4.38</v>
          </cell>
          <cell r="T13">
            <v>1816.5611999999996</v>
          </cell>
        </row>
        <row r="14">
          <cell r="A14" t="str">
            <v>Guinea</v>
          </cell>
          <cell r="C14">
            <v>0</v>
          </cell>
          <cell r="D14">
            <v>0</v>
          </cell>
          <cell r="E14">
            <v>147.9564</v>
          </cell>
          <cell r="F14">
            <v>0</v>
          </cell>
          <cell r="G14">
            <v>10969.6224</v>
          </cell>
          <cell r="H14">
            <v>380.4468</v>
          </cell>
          <cell r="I14">
            <v>654.10919999999999</v>
          </cell>
          <cell r="J14">
            <v>0</v>
          </cell>
          <cell r="K14">
            <v>0</v>
          </cell>
          <cell r="L14">
            <v>12152.1348</v>
          </cell>
          <cell r="M14">
            <v>0</v>
          </cell>
          <cell r="N14">
            <v>4423.9751999999999</v>
          </cell>
          <cell r="O14">
            <v>-4423.9751999999999</v>
          </cell>
          <cell r="P14">
            <v>7629.0839999999998</v>
          </cell>
          <cell r="Q14">
            <v>14.2788</v>
          </cell>
          <cell r="R14">
            <v>0</v>
          </cell>
          <cell r="S14">
            <v>438.87599999999998</v>
          </cell>
          <cell r="T14">
            <v>0</v>
          </cell>
        </row>
        <row r="15">
          <cell r="A15" t="str">
            <v>Guinea-Bissau</v>
          </cell>
          <cell r="C15">
            <v>209.45159999999998</v>
          </cell>
          <cell r="D15">
            <v>0</v>
          </cell>
          <cell r="E15">
            <v>144.71519999999998</v>
          </cell>
          <cell r="F15">
            <v>0</v>
          </cell>
          <cell r="G15">
            <v>12.263999999999999</v>
          </cell>
          <cell r="H15">
            <v>164.33760000000001</v>
          </cell>
          <cell r="I15">
            <v>127.6332</v>
          </cell>
          <cell r="J15">
            <v>348.47280000000001</v>
          </cell>
          <cell r="K15">
            <v>0</v>
          </cell>
          <cell r="L15">
            <v>1006.8743999999999</v>
          </cell>
          <cell r="M15">
            <v>799.35</v>
          </cell>
          <cell r="N15">
            <v>462.96600000000001</v>
          </cell>
          <cell r="O15">
            <v>336.38400000000001</v>
          </cell>
          <cell r="P15">
            <v>1267.5719999999999</v>
          </cell>
          <cell r="Q15">
            <v>9.4608000000000008</v>
          </cell>
          <cell r="R15">
            <v>0</v>
          </cell>
          <cell r="S15">
            <v>7.0956000000000001</v>
          </cell>
          <cell r="T15">
            <v>29.871600000000001</v>
          </cell>
        </row>
        <row r="16">
          <cell r="A16" t="str">
            <v>Liberia</v>
          </cell>
          <cell r="C16">
            <v>0</v>
          </cell>
          <cell r="D16">
            <v>0</v>
          </cell>
          <cell r="E16">
            <v>92.7684</v>
          </cell>
          <cell r="F16">
            <v>0</v>
          </cell>
          <cell r="G16">
            <v>1331.8704000000002</v>
          </cell>
          <cell r="H16">
            <v>282.072</v>
          </cell>
          <cell r="I16">
            <v>214.70760000000001</v>
          </cell>
          <cell r="J16">
            <v>0</v>
          </cell>
          <cell r="K16">
            <v>0</v>
          </cell>
          <cell r="L16">
            <v>1921.4184000000002</v>
          </cell>
          <cell r="M16">
            <v>942.31320000000005</v>
          </cell>
          <cell r="N16">
            <v>579.99959999999999</v>
          </cell>
          <cell r="O16">
            <v>362.31360000000006</v>
          </cell>
          <cell r="P16">
            <v>2290.7399999999998</v>
          </cell>
          <cell r="Q16">
            <v>6.0443999999999996</v>
          </cell>
          <cell r="R16">
            <v>0</v>
          </cell>
          <cell r="S16">
            <v>142.35</v>
          </cell>
          <cell r="T16">
            <v>10.161599999999998</v>
          </cell>
        </row>
        <row r="17">
          <cell r="A17" t="str">
            <v>Mali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1837.9356</v>
          </cell>
          <cell r="H17">
            <v>501.59760000000006</v>
          </cell>
          <cell r="I17">
            <v>470.93759999999997</v>
          </cell>
          <cell r="J17">
            <v>732.68639999999994</v>
          </cell>
          <cell r="K17">
            <v>0</v>
          </cell>
          <cell r="L17">
            <v>3543.1572000000001</v>
          </cell>
          <cell r="M17">
            <v>1183.914</v>
          </cell>
          <cell r="N17">
            <v>0</v>
          </cell>
          <cell r="O17">
            <v>1183.914</v>
          </cell>
          <cell r="P17">
            <v>4696.2359999999999</v>
          </cell>
          <cell r="Q17">
            <v>8.4971999999999994</v>
          </cell>
          <cell r="R17">
            <v>0</v>
          </cell>
          <cell r="S17">
            <v>295.47479999999996</v>
          </cell>
          <cell r="T17">
            <v>57.378</v>
          </cell>
        </row>
        <row r="18">
          <cell r="A18" t="str">
            <v>Niger</v>
          </cell>
          <cell r="C18">
            <v>664.00799999999992</v>
          </cell>
          <cell r="D18">
            <v>4.2047999999999996</v>
          </cell>
          <cell r="E18">
            <v>0</v>
          </cell>
          <cell r="F18">
            <v>0</v>
          </cell>
          <cell r="G18">
            <v>85.234800000000007</v>
          </cell>
          <cell r="H18">
            <v>190.61760000000001</v>
          </cell>
          <cell r="I18">
            <v>215.05799999999999</v>
          </cell>
          <cell r="J18">
            <v>28.820399999999999</v>
          </cell>
          <cell r="K18">
            <v>509.04359999999997</v>
          </cell>
          <cell r="L18">
            <v>1696.9872</v>
          </cell>
          <cell r="M18">
            <v>790.32719999999995</v>
          </cell>
          <cell r="N18">
            <v>223.29239999999999</v>
          </cell>
          <cell r="O18">
            <v>567.0347999999999</v>
          </cell>
          <cell r="P18">
            <v>2229.42</v>
          </cell>
          <cell r="Q18">
            <v>14.1912</v>
          </cell>
          <cell r="R18">
            <v>0</v>
          </cell>
          <cell r="S18">
            <v>163.98719999999997</v>
          </cell>
          <cell r="T18">
            <v>0</v>
          </cell>
        </row>
        <row r="19">
          <cell r="A19" t="str">
            <v>Nigeria</v>
          </cell>
          <cell r="C19">
            <v>0</v>
          </cell>
          <cell r="D19">
            <v>0</v>
          </cell>
          <cell r="E19">
            <v>71582.602799999993</v>
          </cell>
          <cell r="F19">
            <v>0</v>
          </cell>
          <cell r="G19">
            <v>45404.394</v>
          </cell>
          <cell r="H19">
            <v>0</v>
          </cell>
          <cell r="I19">
            <v>0</v>
          </cell>
          <cell r="J19">
            <v>0</v>
          </cell>
          <cell r="K19">
            <v>953.17560000000003</v>
          </cell>
          <cell r="L19">
            <v>117940.1724</v>
          </cell>
          <cell r="M19">
            <v>31536</v>
          </cell>
          <cell r="N19">
            <v>11022.4452</v>
          </cell>
          <cell r="O19">
            <v>20513.554799999998</v>
          </cell>
          <cell r="P19">
            <v>135942.93599999999</v>
          </cell>
          <cell r="Q19">
            <v>914.19359999999995</v>
          </cell>
          <cell r="R19">
            <v>0</v>
          </cell>
          <cell r="S19">
            <v>9643.7088000000003</v>
          </cell>
          <cell r="T19">
            <v>0</v>
          </cell>
        </row>
        <row r="20">
          <cell r="A20" t="str">
            <v>Senegal</v>
          </cell>
          <cell r="C20">
            <v>1873.7639999999999</v>
          </cell>
          <cell r="D20">
            <v>0</v>
          </cell>
          <cell r="E20">
            <v>0.26279999999999998</v>
          </cell>
          <cell r="F20">
            <v>0</v>
          </cell>
          <cell r="G20">
            <v>475.58040000000005</v>
          </cell>
          <cell r="H20">
            <v>1320.6575999999998</v>
          </cell>
          <cell r="I20">
            <v>794.00639999999999</v>
          </cell>
          <cell r="J20">
            <v>212.51760000000002</v>
          </cell>
          <cell r="K20">
            <v>1588.0128</v>
          </cell>
          <cell r="L20">
            <v>6264.8016000000007</v>
          </cell>
          <cell r="M20">
            <v>2094.1655999999998</v>
          </cell>
          <cell r="N20">
            <v>0.876</v>
          </cell>
          <cell r="O20">
            <v>2093.2895999999996</v>
          </cell>
          <cell r="P20">
            <v>8055.6959999999999</v>
          </cell>
          <cell r="Q20">
            <v>76.299600000000012</v>
          </cell>
          <cell r="R20">
            <v>0</v>
          </cell>
          <cell r="S20">
            <v>418.55279999999999</v>
          </cell>
          <cell r="T20">
            <v>0</v>
          </cell>
        </row>
        <row r="21">
          <cell r="A21" t="str">
            <v>Sierra Leone</v>
          </cell>
          <cell r="C21">
            <v>0</v>
          </cell>
          <cell r="D21">
            <v>0</v>
          </cell>
          <cell r="E21">
            <v>323.5068</v>
          </cell>
          <cell r="F21">
            <v>0</v>
          </cell>
          <cell r="G21">
            <v>3625.8516</v>
          </cell>
          <cell r="H21">
            <v>1109.1035999999999</v>
          </cell>
          <cell r="I21">
            <v>579.73680000000002</v>
          </cell>
          <cell r="J21">
            <v>0</v>
          </cell>
          <cell r="K21">
            <v>0</v>
          </cell>
          <cell r="L21">
            <v>5638.1987999999992</v>
          </cell>
          <cell r="M21">
            <v>470.67479999999995</v>
          </cell>
          <cell r="N21">
            <v>6.3071999999999999</v>
          </cell>
          <cell r="O21">
            <v>464.36759999999992</v>
          </cell>
          <cell r="P21">
            <v>6126.7439999999997</v>
          </cell>
          <cell r="Q21">
            <v>32.1492</v>
          </cell>
          <cell r="R21">
            <v>0</v>
          </cell>
          <cell r="S21">
            <v>318.33840000000004</v>
          </cell>
          <cell r="T21">
            <v>53.523600000000002</v>
          </cell>
        </row>
        <row r="22">
          <cell r="A22" t="str">
            <v>Togo/Benin</v>
          </cell>
          <cell r="C22">
            <v>0</v>
          </cell>
          <cell r="D22">
            <v>0</v>
          </cell>
          <cell r="E22">
            <v>323.76960000000003</v>
          </cell>
          <cell r="F22">
            <v>0</v>
          </cell>
          <cell r="G22">
            <v>700.97520000000009</v>
          </cell>
          <cell r="H22">
            <v>4194.5508</v>
          </cell>
          <cell r="I22">
            <v>764.13480000000004</v>
          </cell>
          <cell r="J22">
            <v>0</v>
          </cell>
          <cell r="K22">
            <v>52.56</v>
          </cell>
          <cell r="L22">
            <v>6035.9904000000006</v>
          </cell>
          <cell r="M22">
            <v>9926.131199999998</v>
          </cell>
          <cell r="N22">
            <v>7909.3163999999997</v>
          </cell>
          <cell r="O22">
            <v>2016.8147999999983</v>
          </cell>
          <cell r="P22">
            <v>8874.7559999999994</v>
          </cell>
          <cell r="Q22">
            <v>69.904799999999994</v>
          </cell>
          <cell r="R22">
            <v>0</v>
          </cell>
          <cell r="S22">
            <v>322.28039999999999</v>
          </cell>
          <cell r="T22">
            <v>1187.856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All"/>
      <sheetName val="TechCosts"/>
      <sheetName val="OtherParams"/>
      <sheetName val="Single"/>
      <sheetName val="RENewCap"/>
      <sheetName val="REProd"/>
      <sheetName val="Sum"/>
      <sheetName val="ByCountry"/>
      <sheetName val="ByProject"/>
      <sheetName val="DemandsPrices"/>
      <sheetName val="map"/>
      <sheetName val="map_Rep"/>
      <sheetName val="TransRaw"/>
      <sheetName val="RawBUw"/>
      <sheetName val="RawCIw"/>
      <sheetName val="RawGAw"/>
      <sheetName val="RawGHw"/>
      <sheetName val="RawGUw"/>
      <sheetName val="RawGBw"/>
      <sheetName val="RawLIw"/>
      <sheetName val="RawMAw"/>
      <sheetName val="RawNGw"/>
      <sheetName val="RawNIw"/>
      <sheetName val="RawSEw"/>
      <sheetName val="RawSIw"/>
      <sheetName val="RawTBw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96">
          <cell r="C396" t="str">
            <v>Coal</v>
          </cell>
          <cell r="D396" t="str">
            <v>Oil</v>
          </cell>
          <cell r="E396" t="str">
            <v>Gas</v>
          </cell>
          <cell r="F396" t="str">
            <v>Nuclear</v>
          </cell>
          <cell r="G396" t="str">
            <v>Hydro</v>
          </cell>
          <cell r="H396" t="str">
            <v>Biomass</v>
          </cell>
          <cell r="I396" t="str">
            <v>Solar PV</v>
          </cell>
          <cell r="J396" t="str">
            <v>Solar Thermal</v>
          </cell>
          <cell r="K396" t="str">
            <v>Wind</v>
          </cell>
          <cell r="L396" t="str">
            <v>Total Cent.</v>
          </cell>
          <cell r="M396" t="str">
            <v>Dist. Oil</v>
          </cell>
          <cell r="N396" t="str">
            <v>Dist. Biomass</v>
          </cell>
          <cell r="O396" t="str">
            <v>Mini Hydro</v>
          </cell>
          <cell r="P396" t="str">
            <v>Dist.Solar PV</v>
          </cell>
          <cell r="Q396" t="str">
            <v>Total Decent</v>
          </cell>
        </row>
        <row r="397">
          <cell r="C397">
            <v>0</v>
          </cell>
          <cell r="D397">
            <v>2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2</v>
          </cell>
          <cell r="M397">
            <v>31.88</v>
          </cell>
          <cell r="N397">
            <v>0</v>
          </cell>
          <cell r="O397">
            <v>0</v>
          </cell>
          <cell r="P397">
            <v>0</v>
          </cell>
          <cell r="Q397">
            <v>31.88</v>
          </cell>
        </row>
        <row r="398">
          <cell r="C398">
            <v>0</v>
          </cell>
          <cell r="D398">
            <v>302.10000000000002</v>
          </cell>
          <cell r="E398">
            <v>3033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3335.1</v>
          </cell>
          <cell r="M398">
            <v>1309.7299999999998</v>
          </cell>
          <cell r="N398">
            <v>0</v>
          </cell>
          <cell r="O398">
            <v>0</v>
          </cell>
          <cell r="P398">
            <v>0</v>
          </cell>
          <cell r="Q398">
            <v>1309.7299999999998</v>
          </cell>
        </row>
        <row r="399">
          <cell r="C399">
            <v>0</v>
          </cell>
          <cell r="D399">
            <v>261.33999999999997</v>
          </cell>
          <cell r="E399">
            <v>4366</v>
          </cell>
          <cell r="F399">
            <v>0</v>
          </cell>
          <cell r="G399">
            <v>0</v>
          </cell>
          <cell r="H399">
            <v>30</v>
          </cell>
          <cell r="I399">
            <v>40</v>
          </cell>
          <cell r="J399">
            <v>0</v>
          </cell>
          <cell r="K399">
            <v>1</v>
          </cell>
          <cell r="L399">
            <v>4698.34</v>
          </cell>
          <cell r="M399">
            <v>891.43999999999994</v>
          </cell>
          <cell r="N399">
            <v>0</v>
          </cell>
          <cell r="O399">
            <v>0</v>
          </cell>
          <cell r="P399">
            <v>0</v>
          </cell>
          <cell r="Q399">
            <v>891.43999999999994</v>
          </cell>
        </row>
        <row r="400">
          <cell r="C400">
            <v>0</v>
          </cell>
          <cell r="D400">
            <v>115.21000000000001</v>
          </cell>
          <cell r="E400">
            <v>2371.2999999999997</v>
          </cell>
          <cell r="F400">
            <v>0</v>
          </cell>
          <cell r="G400">
            <v>384</v>
          </cell>
          <cell r="H400">
            <v>35</v>
          </cell>
          <cell r="I400">
            <v>21.39</v>
          </cell>
          <cell r="J400">
            <v>0</v>
          </cell>
          <cell r="K400">
            <v>20</v>
          </cell>
          <cell r="L400">
            <v>2946.8999999999996</v>
          </cell>
          <cell r="M400">
            <v>275.39</v>
          </cell>
          <cell r="N400">
            <v>0</v>
          </cell>
          <cell r="O400">
            <v>0</v>
          </cell>
          <cell r="P400">
            <v>7.8000000000000007</v>
          </cell>
          <cell r="Q400">
            <v>283.19</v>
          </cell>
        </row>
        <row r="401">
          <cell r="C401">
            <v>0</v>
          </cell>
          <cell r="D401">
            <v>144.16</v>
          </cell>
          <cell r="E401">
            <v>897.23</v>
          </cell>
          <cell r="F401">
            <v>0</v>
          </cell>
          <cell r="G401">
            <v>6</v>
          </cell>
          <cell r="H401">
            <v>193.8</v>
          </cell>
          <cell r="I401">
            <v>89.88</v>
          </cell>
          <cell r="J401">
            <v>0</v>
          </cell>
          <cell r="K401">
            <v>426.17999999999995</v>
          </cell>
          <cell r="L401">
            <v>1757.25</v>
          </cell>
          <cell r="M401">
            <v>209.40999999999997</v>
          </cell>
          <cell r="N401">
            <v>0</v>
          </cell>
          <cell r="O401">
            <v>302.53000000000003</v>
          </cell>
          <cell r="P401">
            <v>7</v>
          </cell>
          <cell r="Q401">
            <v>518.93999999999994</v>
          </cell>
        </row>
        <row r="402">
          <cell r="C402">
            <v>0</v>
          </cell>
          <cell r="D402">
            <v>2</v>
          </cell>
          <cell r="E402">
            <v>3088.3199999999997</v>
          </cell>
          <cell r="F402">
            <v>0</v>
          </cell>
          <cell r="G402">
            <v>557.41</v>
          </cell>
          <cell r="H402">
            <v>101.5</v>
          </cell>
          <cell r="I402">
            <v>166.2</v>
          </cell>
          <cell r="J402">
            <v>0</v>
          </cell>
          <cell r="K402">
            <v>506.04</v>
          </cell>
          <cell r="L402">
            <v>4421.47</v>
          </cell>
          <cell r="M402">
            <v>161.63</v>
          </cell>
          <cell r="N402">
            <v>0</v>
          </cell>
          <cell r="O402">
            <v>52.16</v>
          </cell>
          <cell r="P402">
            <v>2.7800000000000002</v>
          </cell>
          <cell r="Q402">
            <v>216.57</v>
          </cell>
        </row>
        <row r="403">
          <cell r="C403">
            <v>250</v>
          </cell>
          <cell r="D403">
            <v>2</v>
          </cell>
          <cell r="E403">
            <v>2797.87</v>
          </cell>
          <cell r="F403">
            <v>0</v>
          </cell>
          <cell r="G403">
            <v>26</v>
          </cell>
          <cell r="H403">
            <v>97.77000000000001</v>
          </cell>
          <cell r="I403">
            <v>302.84999999999997</v>
          </cell>
          <cell r="J403">
            <v>0</v>
          </cell>
          <cell r="K403">
            <v>42.36</v>
          </cell>
          <cell r="L403">
            <v>3518.8500000000004</v>
          </cell>
          <cell r="M403">
            <v>188.55999999999997</v>
          </cell>
          <cell r="N403">
            <v>0</v>
          </cell>
          <cell r="O403">
            <v>164.21</v>
          </cell>
          <cell r="P403">
            <v>8</v>
          </cell>
          <cell r="Q403">
            <v>360.77</v>
          </cell>
        </row>
        <row r="404">
          <cell r="C404">
            <v>0</v>
          </cell>
          <cell r="D404">
            <v>2</v>
          </cell>
          <cell r="E404">
            <v>1968.42</v>
          </cell>
          <cell r="F404">
            <v>0</v>
          </cell>
          <cell r="G404">
            <v>3279.2</v>
          </cell>
          <cell r="H404">
            <v>8.5</v>
          </cell>
          <cell r="I404">
            <v>32.78</v>
          </cell>
          <cell r="J404">
            <v>0</v>
          </cell>
          <cell r="K404">
            <v>19.329999999999998</v>
          </cell>
          <cell r="L404">
            <v>5310.2300000000005</v>
          </cell>
          <cell r="M404">
            <v>194.17000000000002</v>
          </cell>
          <cell r="N404">
            <v>0</v>
          </cell>
          <cell r="O404">
            <v>171.55999999999997</v>
          </cell>
          <cell r="P404">
            <v>0</v>
          </cell>
          <cell r="Q404">
            <v>365.72999999999996</v>
          </cell>
        </row>
        <row r="405">
          <cell r="C405">
            <v>111.07</v>
          </cell>
          <cell r="D405">
            <v>2</v>
          </cell>
          <cell r="E405">
            <v>1800</v>
          </cell>
          <cell r="F405">
            <v>0</v>
          </cell>
          <cell r="G405">
            <v>1005.77</v>
          </cell>
          <cell r="H405">
            <v>177.47</v>
          </cell>
          <cell r="I405">
            <v>4.21</v>
          </cell>
          <cell r="J405">
            <v>0</v>
          </cell>
          <cell r="K405">
            <v>15.28</v>
          </cell>
          <cell r="L405">
            <v>3115.7999999999997</v>
          </cell>
          <cell r="M405">
            <v>203.84</v>
          </cell>
          <cell r="N405">
            <v>0</v>
          </cell>
          <cell r="O405">
            <v>136.58000000000001</v>
          </cell>
          <cell r="P405">
            <v>0</v>
          </cell>
          <cell r="Q405">
            <v>340.42</v>
          </cell>
        </row>
        <row r="406">
          <cell r="C406">
            <v>0</v>
          </cell>
          <cell r="D406">
            <v>2</v>
          </cell>
          <cell r="E406">
            <v>1904.49</v>
          </cell>
          <cell r="F406">
            <v>0</v>
          </cell>
          <cell r="G406">
            <v>589.49</v>
          </cell>
          <cell r="H406">
            <v>12.66</v>
          </cell>
          <cell r="I406">
            <v>89.57</v>
          </cell>
          <cell r="J406">
            <v>0</v>
          </cell>
          <cell r="K406">
            <v>16.3</v>
          </cell>
          <cell r="L406">
            <v>2614.5100000000002</v>
          </cell>
          <cell r="M406">
            <v>198.59</v>
          </cell>
          <cell r="N406">
            <v>0</v>
          </cell>
          <cell r="O406">
            <v>91.759999999999991</v>
          </cell>
          <cell r="P406">
            <v>7.6</v>
          </cell>
          <cell r="Q406">
            <v>297.95</v>
          </cell>
        </row>
        <row r="407">
          <cell r="C407">
            <v>0</v>
          </cell>
          <cell r="D407">
            <v>2</v>
          </cell>
          <cell r="E407">
            <v>1307.1400000000001</v>
          </cell>
          <cell r="F407">
            <v>0</v>
          </cell>
          <cell r="G407">
            <v>1620.8</v>
          </cell>
          <cell r="H407">
            <v>22.310000000000002</v>
          </cell>
          <cell r="I407">
            <v>58.370000000000005</v>
          </cell>
          <cell r="J407">
            <v>0</v>
          </cell>
          <cell r="K407">
            <v>17.97</v>
          </cell>
          <cell r="L407">
            <v>3028.5899999999997</v>
          </cell>
          <cell r="M407">
            <v>184.02999999999997</v>
          </cell>
          <cell r="N407">
            <v>0</v>
          </cell>
          <cell r="O407">
            <v>157.88</v>
          </cell>
          <cell r="P407">
            <v>10</v>
          </cell>
          <cell r="Q407">
            <v>351.91</v>
          </cell>
        </row>
        <row r="408">
          <cell r="C408">
            <v>0</v>
          </cell>
          <cell r="D408">
            <v>2</v>
          </cell>
          <cell r="E408">
            <v>247.67000000000002</v>
          </cell>
          <cell r="F408">
            <v>0</v>
          </cell>
          <cell r="G408">
            <v>1587.03</v>
          </cell>
          <cell r="H408">
            <v>37.03</v>
          </cell>
          <cell r="I408">
            <v>79.240000000000009</v>
          </cell>
          <cell r="J408">
            <v>0</v>
          </cell>
          <cell r="K408">
            <v>20.76</v>
          </cell>
          <cell r="L408">
            <v>1973.73</v>
          </cell>
          <cell r="M408">
            <v>1486.2</v>
          </cell>
          <cell r="N408">
            <v>0</v>
          </cell>
          <cell r="O408">
            <v>191.83</v>
          </cell>
          <cell r="P408">
            <v>2.2000000000000002</v>
          </cell>
          <cell r="Q408">
            <v>1680.2299999999998</v>
          </cell>
        </row>
        <row r="409">
          <cell r="C409">
            <v>0</v>
          </cell>
          <cell r="D409">
            <v>2</v>
          </cell>
          <cell r="E409">
            <v>26.65</v>
          </cell>
          <cell r="F409">
            <v>0</v>
          </cell>
          <cell r="G409">
            <v>1670.5</v>
          </cell>
          <cell r="H409">
            <v>32.410000000000004</v>
          </cell>
          <cell r="I409">
            <v>246.3</v>
          </cell>
          <cell r="J409">
            <v>0</v>
          </cell>
          <cell r="K409">
            <v>45.66</v>
          </cell>
          <cell r="L409">
            <v>2023.52</v>
          </cell>
          <cell r="M409">
            <v>1071.9699999999998</v>
          </cell>
          <cell r="N409">
            <v>0</v>
          </cell>
          <cell r="O409">
            <v>266.52</v>
          </cell>
          <cell r="P409">
            <v>10.69</v>
          </cell>
          <cell r="Q409">
            <v>1349.1799999999998</v>
          </cell>
        </row>
        <row r="410">
          <cell r="C410">
            <v>0</v>
          </cell>
          <cell r="D410">
            <v>2</v>
          </cell>
          <cell r="E410">
            <v>1.35</v>
          </cell>
          <cell r="F410">
            <v>0</v>
          </cell>
          <cell r="G410">
            <v>1590.81</v>
          </cell>
          <cell r="H410">
            <v>468.07000000000005</v>
          </cell>
          <cell r="I410">
            <v>304.06000000000006</v>
          </cell>
          <cell r="J410">
            <v>0</v>
          </cell>
          <cell r="K410">
            <v>26.86</v>
          </cell>
          <cell r="L410">
            <v>2393.15</v>
          </cell>
          <cell r="M410">
            <v>278.25000000000006</v>
          </cell>
          <cell r="N410">
            <v>0</v>
          </cell>
          <cell r="O410">
            <v>210.97000000000003</v>
          </cell>
          <cell r="P410">
            <v>2.84</v>
          </cell>
          <cell r="Q410">
            <v>492.06000000000006</v>
          </cell>
        </row>
        <row r="411">
          <cell r="C411">
            <v>0</v>
          </cell>
          <cell r="D411">
            <v>2</v>
          </cell>
          <cell r="E411">
            <v>1.82</v>
          </cell>
          <cell r="F411">
            <v>0</v>
          </cell>
          <cell r="G411">
            <v>1005.57</v>
          </cell>
          <cell r="H411">
            <v>484.83000000000004</v>
          </cell>
          <cell r="I411">
            <v>773.01999999999975</v>
          </cell>
          <cell r="J411">
            <v>0</v>
          </cell>
          <cell r="K411">
            <v>28.18</v>
          </cell>
          <cell r="L411">
            <v>2295.4199999999996</v>
          </cell>
          <cell r="M411">
            <v>139.43</v>
          </cell>
          <cell r="N411">
            <v>0</v>
          </cell>
          <cell r="O411">
            <v>236.54</v>
          </cell>
          <cell r="P411">
            <v>3.04</v>
          </cell>
          <cell r="Q411">
            <v>379.01</v>
          </cell>
        </row>
        <row r="412">
          <cell r="C412">
            <v>0</v>
          </cell>
          <cell r="D412">
            <v>2</v>
          </cell>
          <cell r="E412">
            <v>1.72</v>
          </cell>
          <cell r="F412">
            <v>0</v>
          </cell>
          <cell r="G412">
            <v>1091.54</v>
          </cell>
          <cell r="H412">
            <v>33.269999999999996</v>
          </cell>
          <cell r="I412">
            <v>482.24</v>
          </cell>
          <cell r="J412">
            <v>0</v>
          </cell>
          <cell r="K412">
            <v>23.94</v>
          </cell>
          <cell r="L412">
            <v>1634.7099999999998</v>
          </cell>
          <cell r="M412">
            <v>205.94</v>
          </cell>
          <cell r="N412">
            <v>0</v>
          </cell>
          <cell r="O412">
            <v>116.81</v>
          </cell>
          <cell r="P412">
            <v>0.53</v>
          </cell>
          <cell r="Q412">
            <v>323.28000000000003</v>
          </cell>
        </row>
        <row r="413">
          <cell r="C413">
            <v>0</v>
          </cell>
          <cell r="D413">
            <v>2</v>
          </cell>
          <cell r="E413">
            <v>1.92</v>
          </cell>
          <cell r="F413">
            <v>0</v>
          </cell>
          <cell r="G413">
            <v>1171.42</v>
          </cell>
          <cell r="H413">
            <v>321.02999999999997</v>
          </cell>
          <cell r="I413">
            <v>727.81000000000017</v>
          </cell>
          <cell r="J413">
            <v>0</v>
          </cell>
          <cell r="K413">
            <v>25.12</v>
          </cell>
          <cell r="L413">
            <v>2249.3000000000002</v>
          </cell>
          <cell r="M413">
            <v>193.74</v>
          </cell>
          <cell r="N413">
            <v>0</v>
          </cell>
          <cell r="O413">
            <v>246.13</v>
          </cell>
          <cell r="P413">
            <v>9.75</v>
          </cell>
          <cell r="Q413">
            <v>449.62</v>
          </cell>
        </row>
        <row r="414">
          <cell r="C414">
            <v>0</v>
          </cell>
          <cell r="D414">
            <v>2</v>
          </cell>
          <cell r="E414">
            <v>114.04</v>
          </cell>
          <cell r="F414">
            <v>0</v>
          </cell>
          <cell r="G414">
            <v>102.24</v>
          </cell>
          <cell r="H414">
            <v>123.96000000000001</v>
          </cell>
          <cell r="I414">
            <v>233.17000000000002</v>
          </cell>
          <cell r="J414">
            <v>31.93</v>
          </cell>
          <cell r="K414">
            <v>41.93</v>
          </cell>
          <cell r="L414">
            <v>649.27</v>
          </cell>
          <cell r="M414">
            <v>240.73999999999998</v>
          </cell>
          <cell r="N414">
            <v>0</v>
          </cell>
          <cell r="O414">
            <v>267.79999999999995</v>
          </cell>
          <cell r="P414">
            <v>86.740000000000009</v>
          </cell>
          <cell r="Q414">
            <v>595.28</v>
          </cell>
        </row>
        <row r="415">
          <cell r="C415">
            <v>0</v>
          </cell>
          <cell r="D415">
            <v>2</v>
          </cell>
          <cell r="E415">
            <v>235.75</v>
          </cell>
          <cell r="F415">
            <v>0</v>
          </cell>
          <cell r="G415">
            <v>157.44</v>
          </cell>
          <cell r="H415">
            <v>102.47</v>
          </cell>
          <cell r="I415">
            <v>160.00999999999996</v>
          </cell>
          <cell r="J415">
            <v>278.51</v>
          </cell>
          <cell r="K415">
            <v>32.340000000000003</v>
          </cell>
          <cell r="L415">
            <v>968.5200000000001</v>
          </cell>
          <cell r="M415">
            <v>263.23</v>
          </cell>
          <cell r="N415">
            <v>0</v>
          </cell>
          <cell r="O415">
            <v>259.97000000000003</v>
          </cell>
          <cell r="P415">
            <v>37.06</v>
          </cell>
          <cell r="Q415">
            <v>560.26</v>
          </cell>
        </row>
        <row r="416">
          <cell r="C416">
            <v>0</v>
          </cell>
          <cell r="D416">
            <v>2</v>
          </cell>
          <cell r="E416">
            <v>253.69</v>
          </cell>
          <cell r="F416">
            <v>0</v>
          </cell>
          <cell r="G416">
            <v>0</v>
          </cell>
          <cell r="H416">
            <v>127.80000000000001</v>
          </cell>
          <cell r="I416">
            <v>156.66000000000003</v>
          </cell>
          <cell r="J416">
            <v>439.27</v>
          </cell>
          <cell r="K416">
            <v>34.92</v>
          </cell>
          <cell r="L416">
            <v>1014.3400000000001</v>
          </cell>
          <cell r="M416">
            <v>222.35000000000002</v>
          </cell>
          <cell r="N416">
            <v>0</v>
          </cell>
          <cell r="O416">
            <v>277.95999999999998</v>
          </cell>
          <cell r="P416">
            <v>68.179999999999993</v>
          </cell>
          <cell r="Q416">
            <v>568.49</v>
          </cell>
        </row>
        <row r="417">
          <cell r="C417">
            <v>0</v>
          </cell>
          <cell r="D417">
            <v>2</v>
          </cell>
          <cell r="E417">
            <v>143.38999999999999</v>
          </cell>
          <cell r="F417">
            <v>0</v>
          </cell>
          <cell r="G417">
            <v>115.52</v>
          </cell>
          <cell r="H417">
            <v>124.25</v>
          </cell>
          <cell r="I417">
            <v>84.95</v>
          </cell>
          <cell r="J417">
            <v>252.25</v>
          </cell>
          <cell r="K417">
            <v>30.25</v>
          </cell>
          <cell r="L417">
            <v>752.61000000000013</v>
          </cell>
          <cell r="M417">
            <v>300.87</v>
          </cell>
          <cell r="N417">
            <v>0</v>
          </cell>
          <cell r="O417">
            <v>198.78</v>
          </cell>
          <cell r="P417">
            <v>774.33999999999992</v>
          </cell>
          <cell r="Q417">
            <v>1273.9899999999998</v>
          </cell>
        </row>
      </sheetData>
      <sheetData sheetId="5" refreshError="1"/>
      <sheetData sheetId="6">
        <row r="9">
          <cell r="C9" t="str">
            <v>Coal</v>
          </cell>
          <cell r="D9" t="str">
            <v>Oil</v>
          </cell>
          <cell r="E9" t="str">
            <v>Gas</v>
          </cell>
          <cell r="F9" t="str">
            <v>Nuclear</v>
          </cell>
          <cell r="G9" t="str">
            <v>Hydro</v>
          </cell>
          <cell r="H9" t="str">
            <v>Biomass</v>
          </cell>
          <cell r="I9" t="str">
            <v>Solar PV</v>
          </cell>
          <cell r="J9" t="str">
            <v>Solar Thermal</v>
          </cell>
          <cell r="K9" t="str">
            <v>Wind</v>
          </cell>
          <cell r="L9" t="str">
            <v>Total Cent.</v>
          </cell>
          <cell r="M9" t="str">
            <v>Imports</v>
          </cell>
          <cell r="N9" t="str">
            <v>Exports</v>
          </cell>
          <cell r="O9" t="str">
            <v>Net Imports</v>
          </cell>
          <cell r="P9" t="str">
            <v>dom. System dmd</v>
          </cell>
          <cell r="Q9" t="str">
            <v>Dist. Oil</v>
          </cell>
          <cell r="R9" t="str">
            <v>Dist. Biomass</v>
          </cell>
          <cell r="S9" t="str">
            <v>Mini Hydro</v>
          </cell>
          <cell r="T9" t="str">
            <v>Dist.Solar PV</v>
          </cell>
        </row>
        <row r="10">
          <cell r="B10">
            <v>2010</v>
          </cell>
          <cell r="C10">
            <v>239.84879999999998</v>
          </cell>
          <cell r="D10">
            <v>7667.9784</v>
          </cell>
          <cell r="E10">
            <v>28499.784</v>
          </cell>
          <cell r="F10">
            <v>0</v>
          </cell>
          <cell r="G10">
            <v>10406.529599999998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46814.140799999994</v>
          </cell>
          <cell r="M10">
            <v>3499.4448000000002</v>
          </cell>
          <cell r="N10">
            <v>3604.1268</v>
          </cell>
          <cell r="O10">
            <v>0</v>
          </cell>
          <cell r="P10">
            <v>39195.744000000006</v>
          </cell>
          <cell r="Q10">
            <v>1441.4580000000001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2011</v>
          </cell>
          <cell r="C11">
            <v>239.84879999999998</v>
          </cell>
          <cell r="D11">
            <v>6379.2948000000006</v>
          </cell>
          <cell r="E11">
            <v>47270.098799999992</v>
          </cell>
          <cell r="F11">
            <v>0</v>
          </cell>
          <cell r="G11">
            <v>10406.529599999998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64295.771999999997</v>
          </cell>
          <cell r="M11">
            <v>9698.2836000000007</v>
          </cell>
          <cell r="N11">
            <v>9957.6671999999999</v>
          </cell>
          <cell r="O11">
            <v>0</v>
          </cell>
          <cell r="P11">
            <v>54206.004000000001</v>
          </cell>
          <cell r="Q11">
            <v>1376.9844000000001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2012</v>
          </cell>
          <cell r="C12">
            <v>239.84879999999998</v>
          </cell>
          <cell r="D12">
            <v>6491.5104000000001</v>
          </cell>
          <cell r="E12">
            <v>68002.653600000005</v>
          </cell>
          <cell r="F12">
            <v>0</v>
          </cell>
          <cell r="G12">
            <v>10406.529599999998</v>
          </cell>
          <cell r="H12">
            <v>224.86920000000001</v>
          </cell>
          <cell r="I12">
            <v>87.6</v>
          </cell>
          <cell r="J12">
            <v>0</v>
          </cell>
          <cell r="K12">
            <v>2.6279999999999997</v>
          </cell>
          <cell r="L12">
            <v>85455.63960000001</v>
          </cell>
          <cell r="M12">
            <v>9190.7291999999998</v>
          </cell>
          <cell r="N12">
            <v>9435.6587999999992</v>
          </cell>
          <cell r="O12">
            <v>0</v>
          </cell>
          <cell r="P12">
            <v>72672.959999999992</v>
          </cell>
          <cell r="Q12">
            <v>1518.2831999999999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2013</v>
          </cell>
          <cell r="C13">
            <v>239.84879999999998</v>
          </cell>
          <cell r="D13">
            <v>3470.8872000000001</v>
          </cell>
          <cell r="E13">
            <v>76682.324399999998</v>
          </cell>
          <cell r="F13">
            <v>0</v>
          </cell>
          <cell r="G13">
            <v>10588.4748</v>
          </cell>
          <cell r="H13">
            <v>487.2312</v>
          </cell>
          <cell r="I13">
            <v>134.3784</v>
          </cell>
          <cell r="J13">
            <v>0</v>
          </cell>
          <cell r="K13">
            <v>55.187999999999995</v>
          </cell>
          <cell r="L13">
            <v>91658.332799999989</v>
          </cell>
          <cell r="M13">
            <v>13173.988800000001</v>
          </cell>
          <cell r="N13">
            <v>13544.624400000001</v>
          </cell>
          <cell r="O13">
            <v>0</v>
          </cell>
          <cell r="P13">
            <v>78638.52</v>
          </cell>
          <cell r="Q13">
            <v>1842.9287999999999</v>
          </cell>
          <cell r="R13">
            <v>0</v>
          </cell>
          <cell r="S13">
            <v>0</v>
          </cell>
          <cell r="T13">
            <v>13.6656</v>
          </cell>
        </row>
        <row r="14">
          <cell r="B14">
            <v>2014</v>
          </cell>
          <cell r="C14">
            <v>239.84879999999998</v>
          </cell>
          <cell r="D14">
            <v>2240.2824000000001</v>
          </cell>
          <cell r="E14">
            <v>81880.420800000007</v>
          </cell>
          <cell r="F14">
            <v>0</v>
          </cell>
          <cell r="G14">
            <v>10625.88</v>
          </cell>
          <cell r="H14">
            <v>1430.0700000000002</v>
          </cell>
          <cell r="I14">
            <v>331.04039999999998</v>
          </cell>
          <cell r="J14">
            <v>0</v>
          </cell>
          <cell r="K14">
            <v>1153.2540000000001</v>
          </cell>
          <cell r="L14">
            <v>97900.796400000021</v>
          </cell>
          <cell r="M14">
            <v>11914.914000000001</v>
          </cell>
          <cell r="N14">
            <v>12287.4768</v>
          </cell>
          <cell r="O14">
            <v>0</v>
          </cell>
          <cell r="P14">
            <v>85446.791999999987</v>
          </cell>
          <cell r="Q14">
            <v>1238.1384</v>
          </cell>
          <cell r="R14">
            <v>0</v>
          </cell>
          <cell r="S14">
            <v>1248.7380000000001</v>
          </cell>
          <cell r="T14">
            <v>25.929600000000001</v>
          </cell>
        </row>
        <row r="15">
          <cell r="B15">
            <v>2015</v>
          </cell>
          <cell r="C15">
            <v>0</v>
          </cell>
          <cell r="D15">
            <v>348.64799999999997</v>
          </cell>
          <cell r="E15">
            <v>87940.851599999995</v>
          </cell>
          <cell r="F15">
            <v>0</v>
          </cell>
          <cell r="G15">
            <v>11672.524799999999</v>
          </cell>
          <cell r="H15">
            <v>1874.8152000000002</v>
          </cell>
          <cell r="I15">
            <v>694.84319999999991</v>
          </cell>
          <cell r="J15">
            <v>0</v>
          </cell>
          <cell r="K15">
            <v>2439.3096</v>
          </cell>
          <cell r="L15">
            <v>104970.99239999999</v>
          </cell>
          <cell r="M15">
            <v>9651.6803999999993</v>
          </cell>
          <cell r="N15">
            <v>9966.69</v>
          </cell>
          <cell r="O15">
            <v>0</v>
          </cell>
          <cell r="P15">
            <v>92342.66399999999</v>
          </cell>
          <cell r="Q15">
            <v>1217.4648000000002</v>
          </cell>
          <cell r="R15">
            <v>0</v>
          </cell>
          <cell r="S15">
            <v>1470.366</v>
          </cell>
          <cell r="T15">
            <v>30.8352</v>
          </cell>
        </row>
        <row r="16">
          <cell r="B16">
            <v>2016</v>
          </cell>
          <cell r="C16">
            <v>1873.7639999999999</v>
          </cell>
          <cell r="D16">
            <v>814.24199999999996</v>
          </cell>
          <cell r="E16">
            <v>95789.8992</v>
          </cell>
          <cell r="F16">
            <v>0</v>
          </cell>
          <cell r="G16">
            <v>11757.759599999999</v>
          </cell>
          <cell r="H16">
            <v>2303.442</v>
          </cell>
          <cell r="I16">
            <v>1357.6247999999998</v>
          </cell>
          <cell r="J16">
            <v>0</v>
          </cell>
          <cell r="K16">
            <v>2550.6492000000003</v>
          </cell>
          <cell r="L16">
            <v>116447.3808</v>
          </cell>
          <cell r="M16">
            <v>22588.098000000002</v>
          </cell>
          <cell r="N16">
            <v>23261.829600000001</v>
          </cell>
          <cell r="O16">
            <v>0</v>
          </cell>
          <cell r="P16">
            <v>103333.83599999998</v>
          </cell>
          <cell r="Q16">
            <v>1257.8484000000001</v>
          </cell>
          <cell r="R16">
            <v>0</v>
          </cell>
          <cell r="S16">
            <v>1976.9567999999999</v>
          </cell>
          <cell r="T16">
            <v>44.851199999999999</v>
          </cell>
        </row>
        <row r="17">
          <cell r="B17">
            <v>2017</v>
          </cell>
          <cell r="C17">
            <v>1873.7639999999999</v>
          </cell>
          <cell r="D17">
            <v>4.6428000000000003</v>
          </cell>
          <cell r="E17">
            <v>92418.35040000001</v>
          </cell>
          <cell r="F17">
            <v>0</v>
          </cell>
          <cell r="G17">
            <v>22530.194400000004</v>
          </cell>
          <cell r="H17">
            <v>2340.672</v>
          </cell>
          <cell r="I17">
            <v>1429.3691999999999</v>
          </cell>
          <cell r="J17">
            <v>0</v>
          </cell>
          <cell r="K17">
            <v>2601.4572000000003</v>
          </cell>
          <cell r="L17">
            <v>123198.45000000003</v>
          </cell>
          <cell r="M17">
            <v>26003.534399999997</v>
          </cell>
          <cell r="N17">
            <v>26721.241199999997</v>
          </cell>
          <cell r="O17">
            <v>0</v>
          </cell>
          <cell r="P17">
            <v>110308.548</v>
          </cell>
          <cell r="Q17">
            <v>1276.2444</v>
          </cell>
          <cell r="R17">
            <v>0</v>
          </cell>
          <cell r="S17">
            <v>2491.4315999999994</v>
          </cell>
          <cell r="T17">
            <v>44.851199999999999</v>
          </cell>
        </row>
        <row r="18">
          <cell r="B18">
            <v>2018</v>
          </cell>
          <cell r="C18">
            <v>2700.5327999999995</v>
          </cell>
          <cell r="D18">
            <v>4.6428000000000003</v>
          </cell>
          <cell r="E18">
            <v>94252.60679999998</v>
          </cell>
          <cell r="F18">
            <v>0</v>
          </cell>
          <cell r="G18">
            <v>25767.0144</v>
          </cell>
          <cell r="H18">
            <v>3476.3184000000001</v>
          </cell>
          <cell r="I18">
            <v>1438.5672</v>
          </cell>
          <cell r="J18">
            <v>0</v>
          </cell>
          <cell r="K18">
            <v>2641.6655999999998</v>
          </cell>
          <cell r="L18">
            <v>130281.34799999998</v>
          </cell>
          <cell r="M18">
            <v>23268.487200000003</v>
          </cell>
          <cell r="N18">
            <v>23895.527999999995</v>
          </cell>
          <cell r="O18">
            <v>0</v>
          </cell>
          <cell r="P18">
            <v>117682.71600000001</v>
          </cell>
          <cell r="Q18">
            <v>1307.9556</v>
          </cell>
          <cell r="R18">
            <v>0</v>
          </cell>
          <cell r="S18">
            <v>2957.8139999999999</v>
          </cell>
          <cell r="T18">
            <v>44.851199999999999</v>
          </cell>
        </row>
        <row r="19">
          <cell r="B19">
            <v>2019</v>
          </cell>
          <cell r="C19">
            <v>2700.5327999999995</v>
          </cell>
          <cell r="D19">
            <v>4.6428000000000003</v>
          </cell>
          <cell r="E19">
            <v>101964.12240000001</v>
          </cell>
          <cell r="F19">
            <v>0</v>
          </cell>
          <cell r="G19">
            <v>27842.871600000002</v>
          </cell>
          <cell r="H19">
            <v>3531.8568</v>
          </cell>
          <cell r="I19">
            <v>1634.5284000000001</v>
          </cell>
          <cell r="J19">
            <v>0</v>
          </cell>
          <cell r="K19">
            <v>2684.5020000000004</v>
          </cell>
          <cell r="L19">
            <v>140363.05680000005</v>
          </cell>
          <cell r="M19">
            <v>20720.728799999997</v>
          </cell>
          <cell r="N19">
            <v>21398.577599999997</v>
          </cell>
          <cell r="O19">
            <v>0</v>
          </cell>
          <cell r="P19">
            <v>127734.81599999996</v>
          </cell>
          <cell r="Q19">
            <v>1342.2947999999999</v>
          </cell>
          <cell r="R19">
            <v>0</v>
          </cell>
          <cell r="S19">
            <v>3414.9983999999995</v>
          </cell>
          <cell r="T19">
            <v>58.166399999999996</v>
          </cell>
        </row>
        <row r="20">
          <cell r="B20">
            <v>2020</v>
          </cell>
          <cell r="C20">
            <v>2700.5327999999995</v>
          </cell>
          <cell r="D20">
            <v>4.6428000000000003</v>
          </cell>
          <cell r="E20">
            <v>103523.05200000001</v>
          </cell>
          <cell r="F20">
            <v>0</v>
          </cell>
          <cell r="G20">
            <v>34492.675200000005</v>
          </cell>
          <cell r="H20">
            <v>3629.7060000000001</v>
          </cell>
          <cell r="I20">
            <v>1762.2492000000002</v>
          </cell>
          <cell r="J20">
            <v>0</v>
          </cell>
          <cell r="K20">
            <v>2731.7184000000002</v>
          </cell>
          <cell r="L20">
            <v>148844.57640000002</v>
          </cell>
          <cell r="M20">
            <v>23544.164399999994</v>
          </cell>
          <cell r="N20">
            <v>24239.7084</v>
          </cell>
          <cell r="O20">
            <v>0</v>
          </cell>
          <cell r="P20">
            <v>136658.628</v>
          </cell>
          <cell r="Q20">
            <v>1513.6404000000005</v>
          </cell>
          <cell r="R20">
            <v>0</v>
          </cell>
          <cell r="S20">
            <v>4022.8548000000001</v>
          </cell>
          <cell r="T20">
            <v>76.124399999999994</v>
          </cell>
        </row>
        <row r="21">
          <cell r="B21">
            <v>2021</v>
          </cell>
          <cell r="C21">
            <v>2700.5327999999995</v>
          </cell>
          <cell r="D21">
            <v>4.6428000000000003</v>
          </cell>
          <cell r="E21">
            <v>105474.4296</v>
          </cell>
          <cell r="F21">
            <v>0</v>
          </cell>
          <cell r="G21">
            <v>40943.539199999999</v>
          </cell>
          <cell r="H21">
            <v>3791.9411999999998</v>
          </cell>
          <cell r="I21">
            <v>1935.7847999999999</v>
          </cell>
          <cell r="J21">
            <v>0</v>
          </cell>
          <cell r="K21">
            <v>2786.2055999999998</v>
          </cell>
          <cell r="L21">
            <v>157637.07599999997</v>
          </cell>
          <cell r="M21">
            <v>20996.493600000005</v>
          </cell>
          <cell r="N21">
            <v>21596.728799999997</v>
          </cell>
          <cell r="O21">
            <v>0</v>
          </cell>
          <cell r="P21">
            <v>145608.72</v>
          </cell>
          <cell r="Q21">
            <v>1578.99</v>
          </cell>
          <cell r="R21">
            <v>0</v>
          </cell>
          <cell r="S21">
            <v>4716.4715999999999</v>
          </cell>
          <cell r="T21">
            <v>80.504400000000004</v>
          </cell>
        </row>
        <row r="22">
          <cell r="B22">
            <v>2022</v>
          </cell>
          <cell r="C22">
            <v>2700.5327999999995</v>
          </cell>
          <cell r="D22">
            <v>4.6428000000000003</v>
          </cell>
          <cell r="E22">
            <v>105722.4252</v>
          </cell>
          <cell r="F22">
            <v>0</v>
          </cell>
          <cell r="G22">
            <v>47736.130799999999</v>
          </cell>
          <cell r="H22">
            <v>3934.116</v>
          </cell>
          <cell r="I22">
            <v>2474.8751999999999</v>
          </cell>
          <cell r="J22">
            <v>0</v>
          </cell>
          <cell r="K22">
            <v>2906.3051999999998</v>
          </cell>
          <cell r="L22">
            <v>165479.02800000002</v>
          </cell>
          <cell r="M22">
            <v>17873.8164</v>
          </cell>
          <cell r="N22">
            <v>18388.115999999998</v>
          </cell>
          <cell r="O22">
            <v>0</v>
          </cell>
          <cell r="P22">
            <v>153773.03999999995</v>
          </cell>
          <cell r="Q22">
            <v>1522.4004000000002</v>
          </cell>
          <cell r="R22">
            <v>0</v>
          </cell>
          <cell r="S22">
            <v>5514.8579999999984</v>
          </cell>
          <cell r="T22">
            <v>101.70359999999999</v>
          </cell>
        </row>
        <row r="23">
          <cell r="B23">
            <v>2023</v>
          </cell>
          <cell r="C23">
            <v>2700.5327999999995</v>
          </cell>
          <cell r="D23">
            <v>4.6428000000000003</v>
          </cell>
          <cell r="E23">
            <v>104931.30959999999</v>
          </cell>
          <cell r="F23">
            <v>0</v>
          </cell>
          <cell r="G23">
            <v>54190.498799999994</v>
          </cell>
          <cell r="H23">
            <v>5985.5328</v>
          </cell>
          <cell r="I23">
            <v>3140.2847999999999</v>
          </cell>
          <cell r="J23">
            <v>0</v>
          </cell>
          <cell r="K23">
            <v>2976.8231999999998</v>
          </cell>
          <cell r="L23">
            <v>173929.62479999999</v>
          </cell>
          <cell r="M23">
            <v>17761.9512</v>
          </cell>
          <cell r="N23">
            <v>18301.479599999999</v>
          </cell>
          <cell r="O23">
            <v>0</v>
          </cell>
          <cell r="P23">
            <v>162407.772</v>
          </cell>
          <cell r="Q23">
            <v>1532.2115999999999</v>
          </cell>
          <cell r="R23">
            <v>0</v>
          </cell>
          <cell r="S23">
            <v>6280.7448000000004</v>
          </cell>
          <cell r="T23">
            <v>107.31</v>
          </cell>
        </row>
        <row r="24">
          <cell r="B24">
            <v>2024</v>
          </cell>
          <cell r="C24">
            <v>2700.5327999999995</v>
          </cell>
          <cell r="D24">
            <v>4.6428000000000003</v>
          </cell>
          <cell r="E24">
            <v>105559.66440000001</v>
          </cell>
          <cell r="F24">
            <v>0</v>
          </cell>
          <cell r="G24">
            <v>58573.126799999998</v>
          </cell>
          <cell r="H24">
            <v>8110.445999999999</v>
          </cell>
          <cell r="I24">
            <v>4832.0160000000005</v>
          </cell>
          <cell r="J24">
            <v>0</v>
          </cell>
          <cell r="K24">
            <v>3050.8451999999997</v>
          </cell>
          <cell r="L24">
            <v>182831.274</v>
          </cell>
          <cell r="M24">
            <v>17045.1204</v>
          </cell>
          <cell r="N24">
            <v>17590.430399999997</v>
          </cell>
          <cell r="O24">
            <v>0</v>
          </cell>
          <cell r="P24">
            <v>171546.20399999997</v>
          </cell>
          <cell r="Q24">
            <v>1511.0124000000001</v>
          </cell>
          <cell r="R24">
            <v>0</v>
          </cell>
          <cell r="S24">
            <v>7123.9823999999999</v>
          </cell>
          <cell r="T24">
            <v>113.35440000000001</v>
          </cell>
          <cell r="AN24">
            <v>239.84879999999998</v>
          </cell>
          <cell r="AO24">
            <v>7667.9784</v>
          </cell>
          <cell r="AP24">
            <v>28499.784</v>
          </cell>
          <cell r="AQ24">
            <v>0</v>
          </cell>
          <cell r="AR24">
            <v>10406.529599999998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1441.4580000000001</v>
          </cell>
          <cell r="AY24">
            <v>0</v>
          </cell>
          <cell r="AZ24">
            <v>0</v>
          </cell>
          <cell r="BA24">
            <v>0</v>
          </cell>
        </row>
        <row r="25">
          <cell r="B25">
            <v>2025</v>
          </cell>
          <cell r="C25">
            <v>2700.5327999999995</v>
          </cell>
          <cell r="D25">
            <v>4.6428000000000003</v>
          </cell>
          <cell r="E25">
            <v>103956.84719999999</v>
          </cell>
          <cell r="F25">
            <v>0</v>
          </cell>
          <cell r="G25">
            <v>63377.461199999998</v>
          </cell>
          <cell r="H25">
            <v>8256.2999999999993</v>
          </cell>
          <cell r="I25">
            <v>5887.4207999999999</v>
          </cell>
          <cell r="J25">
            <v>0</v>
          </cell>
          <cell r="K25">
            <v>3113.8295999999996</v>
          </cell>
          <cell r="L25">
            <v>187297.03439999997</v>
          </cell>
          <cell r="M25">
            <v>25937.133600000001</v>
          </cell>
          <cell r="N25">
            <v>21358.982400000001</v>
          </cell>
          <cell r="O25">
            <v>4578.1512000000002</v>
          </cell>
          <cell r="P25">
            <v>181222.50000000003</v>
          </cell>
          <cell r="Q25">
            <v>1518.8963999999996</v>
          </cell>
          <cell r="R25">
            <v>0</v>
          </cell>
          <cell r="S25">
            <v>7853.1647999999996</v>
          </cell>
          <cell r="T25">
            <v>114.40560000000001</v>
          </cell>
          <cell r="AN25">
            <v>0</v>
          </cell>
          <cell r="AO25">
            <v>348.64799999999997</v>
          </cell>
          <cell r="AP25">
            <v>87940.851599999995</v>
          </cell>
          <cell r="AQ25">
            <v>0</v>
          </cell>
          <cell r="AR25">
            <v>11672.524799999999</v>
          </cell>
          <cell r="AS25">
            <v>1874.8152000000002</v>
          </cell>
          <cell r="AT25">
            <v>694.84319999999991</v>
          </cell>
          <cell r="AU25">
            <v>0</v>
          </cell>
          <cell r="AV25">
            <v>2439.3096</v>
          </cell>
          <cell r="AW25">
            <v>0</v>
          </cell>
          <cell r="AX25">
            <v>1217.4648000000002</v>
          </cell>
          <cell r="AY25">
            <v>0</v>
          </cell>
          <cell r="AZ25">
            <v>1470.366</v>
          </cell>
          <cell r="BA25">
            <v>30.8352</v>
          </cell>
        </row>
        <row r="26">
          <cell r="B26">
            <v>2026</v>
          </cell>
          <cell r="C26">
            <v>2700.5327999999995</v>
          </cell>
          <cell r="D26">
            <v>4.6428000000000003</v>
          </cell>
          <cell r="E26">
            <v>99785.4228</v>
          </cell>
          <cell r="F26">
            <v>0</v>
          </cell>
          <cell r="G26">
            <v>68559.001199999999</v>
          </cell>
          <cell r="H26">
            <v>9663.4188000000013</v>
          </cell>
          <cell r="I26">
            <v>7480.4268000000002</v>
          </cell>
          <cell r="J26">
            <v>0</v>
          </cell>
          <cell r="K26">
            <v>3179.7923999999998</v>
          </cell>
          <cell r="L26">
            <v>191373.23760000002</v>
          </cell>
          <cell r="M26">
            <v>36765.019200000002</v>
          </cell>
          <cell r="N26">
            <v>27131.209200000001</v>
          </cell>
          <cell r="O26">
            <v>9633.8100000000013</v>
          </cell>
          <cell r="P26">
            <v>190759.51199999999</v>
          </cell>
          <cell r="Q26">
            <v>1512.3263999999999</v>
          </cell>
          <cell r="R26">
            <v>0</v>
          </cell>
          <cell r="S26">
            <v>8776.2935999999991</v>
          </cell>
          <cell r="T26">
            <v>133.76519999999999</v>
          </cell>
          <cell r="AN26">
            <v>2700.5327999999995</v>
          </cell>
          <cell r="AO26">
            <v>4.9931999999999999</v>
          </cell>
          <cell r="AP26">
            <v>100722.12959999999</v>
          </cell>
          <cell r="AQ26">
            <v>0</v>
          </cell>
          <cell r="AR26">
            <v>69905.588399999993</v>
          </cell>
          <cell r="AS26">
            <v>11760.5628</v>
          </cell>
          <cell r="AT26">
            <v>8869.6751999999997</v>
          </cell>
          <cell r="AU26">
            <v>3147.9936000000002</v>
          </cell>
          <cell r="AV26">
            <v>3546.2231999999999</v>
          </cell>
          <cell r="AW26">
            <v>30474.813599999994</v>
          </cell>
          <cell r="AX26">
            <v>1573.4712</v>
          </cell>
          <cell r="AY26">
            <v>0</v>
          </cell>
          <cell r="AZ26">
            <v>12573.315600000002</v>
          </cell>
          <cell r="BA26">
            <v>2084.9675999999995</v>
          </cell>
        </row>
        <row r="27">
          <cell r="B27">
            <v>2027</v>
          </cell>
          <cell r="C27">
            <v>2700.5327999999995</v>
          </cell>
          <cell r="D27">
            <v>4.6428000000000003</v>
          </cell>
          <cell r="E27">
            <v>101949.5808</v>
          </cell>
          <cell r="F27">
            <v>0</v>
          </cell>
          <cell r="G27">
            <v>68848.256399999998</v>
          </cell>
          <cell r="H27">
            <v>10206.713999999998</v>
          </cell>
          <cell r="I27">
            <v>7990.6968000000006</v>
          </cell>
          <cell r="J27">
            <v>100.38959999999999</v>
          </cell>
          <cell r="K27">
            <v>3290.0807999999997</v>
          </cell>
          <cell r="L27">
            <v>195090.894</v>
          </cell>
          <cell r="M27">
            <v>41273.177999999993</v>
          </cell>
          <cell r="N27">
            <v>26382.229200000002</v>
          </cell>
          <cell r="O27">
            <v>14890.948799999991</v>
          </cell>
          <cell r="P27">
            <v>200455.95599999998</v>
          </cell>
          <cell r="Q27">
            <v>1520.9988000000001</v>
          </cell>
          <cell r="R27">
            <v>0</v>
          </cell>
          <cell r="S27">
            <v>9762.3191999999999</v>
          </cell>
          <cell r="T27">
            <v>305.54879999999997</v>
          </cell>
          <cell r="AN27">
            <v>100.74</v>
          </cell>
          <cell r="AO27">
            <v>0</v>
          </cell>
          <cell r="AP27">
            <v>103490.46480000002</v>
          </cell>
          <cell r="AQ27">
            <v>0</v>
          </cell>
          <cell r="AR27">
            <v>71487.469200000021</v>
          </cell>
          <cell r="AS27">
            <v>50182.711199999998</v>
          </cell>
          <cell r="AT27">
            <v>36693.8004</v>
          </cell>
          <cell r="AU27">
            <v>67007.605199999991</v>
          </cell>
          <cell r="AV27">
            <v>6904.7196000000004</v>
          </cell>
          <cell r="AW27">
            <v>50381.913599999985</v>
          </cell>
          <cell r="AX27">
            <v>1534.0512000000001</v>
          </cell>
          <cell r="AY27">
            <v>0</v>
          </cell>
          <cell r="AZ27">
            <v>20149.927199999998</v>
          </cell>
          <cell r="BA27">
            <v>168211.62239999996</v>
          </cell>
        </row>
        <row r="28">
          <cell r="B28">
            <v>2028</v>
          </cell>
          <cell r="C28">
            <v>2700.5327999999995</v>
          </cell>
          <cell r="D28">
            <v>4.6428000000000003</v>
          </cell>
          <cell r="E28">
            <v>103454.72399999999</v>
          </cell>
          <cell r="F28">
            <v>0</v>
          </cell>
          <cell r="G28">
            <v>69446.914799999999</v>
          </cell>
          <cell r="H28">
            <v>10655.839199999999</v>
          </cell>
          <cell r="I28">
            <v>8340.7463999999982</v>
          </cell>
          <cell r="J28">
            <v>975.33839999999998</v>
          </cell>
          <cell r="K28">
            <v>3375.0527999999995</v>
          </cell>
          <cell r="L28">
            <v>198953.79119999998</v>
          </cell>
          <cell r="M28">
            <v>46146.628800000006</v>
          </cell>
          <cell r="N28">
            <v>25970.071200000006</v>
          </cell>
          <cell r="O28">
            <v>20176.5576</v>
          </cell>
          <cell r="P28">
            <v>210263.652</v>
          </cell>
          <cell r="Q28">
            <v>1537.6428000000001</v>
          </cell>
          <cell r="R28">
            <v>0</v>
          </cell>
          <cell r="S28">
            <v>10766.477999999997</v>
          </cell>
          <cell r="T28">
            <v>385.87800000000004</v>
          </cell>
        </row>
        <row r="29">
          <cell r="B29">
            <v>2029</v>
          </cell>
          <cell r="C29">
            <v>2700.5327999999995</v>
          </cell>
          <cell r="D29">
            <v>4.6428000000000003</v>
          </cell>
          <cell r="E29">
            <v>104848.878</v>
          </cell>
          <cell r="F29">
            <v>0</v>
          </cell>
          <cell r="G29">
            <v>69446.8272</v>
          </cell>
          <cell r="H29">
            <v>11215.953599999999</v>
          </cell>
          <cell r="I29">
            <v>8683.7880000000023</v>
          </cell>
          <cell r="J29">
            <v>2355.5639999999999</v>
          </cell>
          <cell r="K29">
            <v>3466.77</v>
          </cell>
          <cell r="L29">
            <v>202722.9564</v>
          </cell>
          <cell r="M29">
            <v>50856.004800000002</v>
          </cell>
          <cell r="N29">
            <v>25357.133999999995</v>
          </cell>
          <cell r="O29">
            <v>25498.870800000008</v>
          </cell>
          <cell r="P29">
            <v>220159.82399999996</v>
          </cell>
          <cell r="Q29">
            <v>1535.8031999999996</v>
          </cell>
          <cell r="R29">
            <v>0</v>
          </cell>
          <cell r="S29">
            <v>11811.545999999998</v>
          </cell>
          <cell r="T29">
            <v>533.92199999999991</v>
          </cell>
        </row>
        <row r="30">
          <cell r="B30">
            <v>2030</v>
          </cell>
          <cell r="C30">
            <v>2700.5327999999995</v>
          </cell>
          <cell r="D30">
            <v>4.9931999999999999</v>
          </cell>
          <cell r="E30">
            <v>100722.12959999999</v>
          </cell>
          <cell r="F30">
            <v>0</v>
          </cell>
          <cell r="G30">
            <v>69905.588399999993</v>
          </cell>
          <cell r="H30">
            <v>11760.5628</v>
          </cell>
          <cell r="I30">
            <v>8869.6751999999997</v>
          </cell>
          <cell r="J30">
            <v>3147.9936000000002</v>
          </cell>
          <cell r="K30">
            <v>3546.2231999999999</v>
          </cell>
          <cell r="L30">
            <v>200657.69879999995</v>
          </cell>
          <cell r="M30">
            <v>64287.887999999992</v>
          </cell>
          <cell r="N30">
            <v>33813.074399999998</v>
          </cell>
          <cell r="O30">
            <v>30474.813599999994</v>
          </cell>
          <cell r="P30">
            <v>225716.29199999996</v>
          </cell>
          <cell r="Q30">
            <v>1573.4712</v>
          </cell>
          <cell r="R30">
            <v>0</v>
          </cell>
          <cell r="S30">
            <v>12573.315600000002</v>
          </cell>
          <cell r="T30">
            <v>2084.9675999999995</v>
          </cell>
        </row>
        <row r="69">
          <cell r="B69">
            <v>2010</v>
          </cell>
        </row>
        <row r="70">
          <cell r="B70">
            <v>2011</v>
          </cell>
        </row>
        <row r="71">
          <cell r="B71">
            <v>2012</v>
          </cell>
        </row>
        <row r="72">
          <cell r="B72">
            <v>2013</v>
          </cell>
        </row>
        <row r="73">
          <cell r="B73">
            <v>2014</v>
          </cell>
        </row>
        <row r="74">
          <cell r="B74">
            <v>2015</v>
          </cell>
        </row>
        <row r="75">
          <cell r="B75">
            <v>2016</v>
          </cell>
        </row>
        <row r="76">
          <cell r="B76">
            <v>2017</v>
          </cell>
        </row>
        <row r="77">
          <cell r="B77">
            <v>2018</v>
          </cell>
        </row>
        <row r="78">
          <cell r="B78">
            <v>2019</v>
          </cell>
        </row>
        <row r="79">
          <cell r="B79">
            <v>2020</v>
          </cell>
        </row>
        <row r="80">
          <cell r="B80">
            <v>2021</v>
          </cell>
        </row>
        <row r="81">
          <cell r="B81">
            <v>2022</v>
          </cell>
        </row>
        <row r="82">
          <cell r="B82">
            <v>2023</v>
          </cell>
        </row>
        <row r="83">
          <cell r="B83">
            <v>2024</v>
          </cell>
        </row>
        <row r="84">
          <cell r="B84">
            <v>2025</v>
          </cell>
        </row>
        <row r="85">
          <cell r="B85">
            <v>2026</v>
          </cell>
        </row>
        <row r="86">
          <cell r="B86">
            <v>2027</v>
          </cell>
        </row>
        <row r="87">
          <cell r="B87">
            <v>2028</v>
          </cell>
        </row>
        <row r="88">
          <cell r="B88">
            <v>2029</v>
          </cell>
        </row>
        <row r="89">
          <cell r="B89">
            <v>2030</v>
          </cell>
        </row>
        <row r="101">
          <cell r="L101">
            <v>26421.951486532798</v>
          </cell>
        </row>
        <row r="102">
          <cell r="L102">
            <v>38705.061515668807</v>
          </cell>
        </row>
        <row r="103">
          <cell r="L103">
            <v>53352.367437782385</v>
          </cell>
        </row>
        <row r="104">
          <cell r="L104">
            <v>55972.372971100798</v>
          </cell>
        </row>
        <row r="105">
          <cell r="L105">
            <v>56724.355015180801</v>
          </cell>
        </row>
        <row r="106">
          <cell r="L106">
            <v>52823.400623299189</v>
          </cell>
        </row>
        <row r="107">
          <cell r="L107">
            <v>55018.590082223993</v>
          </cell>
        </row>
        <row r="108">
          <cell r="L108">
            <v>47740.833314913587</v>
          </cell>
        </row>
        <row r="109">
          <cell r="L109">
            <v>45956.204407454388</v>
          </cell>
        </row>
        <row r="110">
          <cell r="L110">
            <v>48722.692710187192</v>
          </cell>
        </row>
        <row r="111">
          <cell r="L111">
            <v>48328.687853030395</v>
          </cell>
        </row>
        <row r="112">
          <cell r="L112">
            <v>49273.326675710392</v>
          </cell>
        </row>
        <row r="113">
          <cell r="L113">
            <v>49394.254707571192</v>
          </cell>
        </row>
        <row r="114">
          <cell r="L114">
            <v>49079.730361358401</v>
          </cell>
        </row>
        <row r="115">
          <cell r="L115">
            <v>49305.69510971519</v>
          </cell>
        </row>
        <row r="116">
          <cell r="L116">
            <v>48654.81838735679</v>
          </cell>
        </row>
        <row r="117">
          <cell r="L117">
            <v>46951.492908513603</v>
          </cell>
        </row>
        <row r="118">
          <cell r="L118">
            <v>47851.011165940792</v>
          </cell>
        </row>
        <row r="119">
          <cell r="L119">
            <v>48504.934673601601</v>
          </cell>
        </row>
        <row r="120">
          <cell r="L120">
            <v>49095.690264350393</v>
          </cell>
        </row>
        <row r="121">
          <cell r="L121">
            <v>47458.79012538719</v>
          </cell>
        </row>
        <row r="130">
          <cell r="B130">
            <v>2010</v>
          </cell>
          <cell r="C130">
            <v>808.4586077100447</v>
          </cell>
          <cell r="D130">
            <v>3.2173322377990892</v>
          </cell>
          <cell r="E130">
            <v>4626.9203099999995</v>
          </cell>
          <cell r="G130">
            <v>5438.5962499478437</v>
          </cell>
          <cell r="H130">
            <v>20.808256092000004</v>
          </cell>
          <cell r="I130">
            <v>0</v>
          </cell>
          <cell r="L130">
            <v>5459.4045060398448</v>
          </cell>
          <cell r="O130">
            <v>139.28564555477871</v>
          </cell>
          <cell r="T130">
            <v>250.14904170398546</v>
          </cell>
        </row>
        <row r="131">
          <cell r="B131">
            <v>2011</v>
          </cell>
          <cell r="C131">
            <v>831.62466922006831</v>
          </cell>
          <cell r="D131">
            <v>360.47277247809978</v>
          </cell>
          <cell r="E131">
            <v>6325.2881100000004</v>
          </cell>
          <cell r="G131">
            <v>7517.3855516981666</v>
          </cell>
          <cell r="H131">
            <v>387.92536836599993</v>
          </cell>
          <cell r="I131">
            <v>0</v>
          </cell>
          <cell r="L131">
            <v>7905.3109200641675</v>
          </cell>
          <cell r="O131">
            <v>145.83828979653558</v>
          </cell>
          <cell r="T131">
            <v>7187.0134679757221</v>
          </cell>
        </row>
        <row r="132">
          <cell r="B132">
            <v>2012</v>
          </cell>
          <cell r="C132">
            <v>894.17776320641087</v>
          </cell>
          <cell r="D132">
            <v>781.24605398523977</v>
          </cell>
          <cell r="E132">
            <v>8792.5316779999976</v>
          </cell>
          <cell r="G132">
            <v>10467.955495191649</v>
          </cell>
          <cell r="H132">
            <v>1031.1960200940002</v>
          </cell>
          <cell r="I132">
            <v>12.567053086146544</v>
          </cell>
          <cell r="L132">
            <v>11511.718568371796</v>
          </cell>
          <cell r="O132">
            <v>158.40442674100237</v>
          </cell>
          <cell r="T132">
            <v>11101.467909479446</v>
          </cell>
        </row>
        <row r="133">
          <cell r="B133">
            <v>2013</v>
          </cell>
          <cell r="C133">
            <v>918.13597165423243</v>
          </cell>
          <cell r="D133">
            <v>1125.2097385532361</v>
          </cell>
          <cell r="E133">
            <v>9245.1754779999992</v>
          </cell>
          <cell r="G133">
            <v>11288.521188207469</v>
          </cell>
          <cell r="H133">
            <v>1179.8970691499999</v>
          </cell>
          <cell r="I133">
            <v>26.958740320945623</v>
          </cell>
          <cell r="L133">
            <v>12495.376997678413</v>
          </cell>
          <cell r="O133">
            <v>158.89639069604075</v>
          </cell>
          <cell r="T133">
            <v>4966.067584637377</v>
          </cell>
        </row>
        <row r="134">
          <cell r="B134">
            <v>2014</v>
          </cell>
          <cell r="C134">
            <v>929.62415492978869</v>
          </cell>
          <cell r="D134">
            <v>1528.9537744032284</v>
          </cell>
          <cell r="E134">
            <v>9429.1490299999987</v>
          </cell>
          <cell r="G134">
            <v>11887.726959333017</v>
          </cell>
          <cell r="H134">
            <v>1353.3031205760001</v>
          </cell>
          <cell r="I134">
            <v>26.958740320945623</v>
          </cell>
          <cell r="L134">
            <v>13267.988820229961</v>
          </cell>
          <cell r="O134">
            <v>155.27778761114826</v>
          </cell>
          <cell r="T134">
            <v>5937.963952781417</v>
          </cell>
        </row>
        <row r="135">
          <cell r="B135">
            <v>2015</v>
          </cell>
          <cell r="C135">
            <v>975.91747139815141</v>
          </cell>
          <cell r="D135">
            <v>2222.1155762511908</v>
          </cell>
          <cell r="E135">
            <v>9050.0685099999992</v>
          </cell>
          <cell r="G135">
            <v>12248.101557649341</v>
          </cell>
          <cell r="H135">
            <v>1543.8015114299999</v>
          </cell>
          <cell r="I135">
            <v>90.262542460201672</v>
          </cell>
          <cell r="L135">
            <v>13882.165611539544</v>
          </cell>
          <cell r="O135">
            <v>150.33317223271297</v>
          </cell>
          <cell r="T135">
            <v>9858.4682760069172</v>
          </cell>
        </row>
        <row r="136">
          <cell r="B136">
            <v>2016</v>
          </cell>
          <cell r="C136">
            <v>1047.9640872237308</v>
          </cell>
          <cell r="D136">
            <v>2739.2538480281423</v>
          </cell>
          <cell r="E136">
            <v>9310.7237839999998</v>
          </cell>
          <cell r="G136">
            <v>13097.94171925187</v>
          </cell>
          <cell r="H136">
            <v>1803.1433949959999</v>
          </cell>
          <cell r="I136">
            <v>93.464362785374874</v>
          </cell>
          <cell r="L136">
            <v>14994.549477033248</v>
          </cell>
          <cell r="O136">
            <v>145.10783744671252</v>
          </cell>
          <cell r="T136">
            <v>8511.3119199047323</v>
          </cell>
        </row>
        <row r="137">
          <cell r="B137">
            <v>2017</v>
          </cell>
          <cell r="C137">
            <v>1052.0259727620021</v>
          </cell>
          <cell r="D137">
            <v>3612.4554457982849</v>
          </cell>
          <cell r="E137">
            <v>8220.468280000001</v>
          </cell>
          <cell r="G137">
            <v>12884.949698560287</v>
          </cell>
          <cell r="H137">
            <v>1988.6304057839998</v>
          </cell>
          <cell r="I137">
            <v>156.51876769426232</v>
          </cell>
          <cell r="L137">
            <v>15030.098872038549</v>
          </cell>
          <cell r="O137">
            <v>136.25506948054971</v>
          </cell>
          <cell r="T137">
            <v>11981.834853157072</v>
          </cell>
        </row>
        <row r="138">
          <cell r="B138">
            <v>2018</v>
          </cell>
          <cell r="C138">
            <v>1097.8756556569572</v>
          </cell>
          <cell r="D138">
            <v>4150.220154898584</v>
          </cell>
          <cell r="E138">
            <v>7954.7104300000001</v>
          </cell>
          <cell r="G138">
            <v>13202.806240555539</v>
          </cell>
          <cell r="H138">
            <v>2189.7120338340001</v>
          </cell>
          <cell r="I138">
            <v>156.51876769426232</v>
          </cell>
          <cell r="L138">
            <v>15549.037042083804</v>
          </cell>
          <cell r="O138">
            <v>132.12676908377782</v>
          </cell>
          <cell r="T138">
            <v>7792.4362199251509</v>
          </cell>
        </row>
        <row r="139">
          <cell r="B139">
            <v>2019</v>
          </cell>
          <cell r="C139">
            <v>1137.9807284235985</v>
          </cell>
          <cell r="D139">
            <v>4597.8342147916883</v>
          </cell>
          <cell r="E139">
            <v>8420.7183800000003</v>
          </cell>
          <cell r="G139">
            <v>14156.533323215284</v>
          </cell>
          <cell r="H139">
            <v>2442.3309975839998</v>
          </cell>
          <cell r="I139">
            <v>156.51876769426232</v>
          </cell>
          <cell r="L139">
            <v>16755.383088493552</v>
          </cell>
          <cell r="O139">
            <v>131.17318843198993</v>
          </cell>
          <cell r="T139">
            <v>7398.9057245969834</v>
          </cell>
        </row>
        <row r="140">
          <cell r="B140">
            <v>2020</v>
          </cell>
          <cell r="C140">
            <v>1207.0781084154059</v>
          </cell>
          <cell r="D140">
            <v>5241.4551436800457</v>
          </cell>
          <cell r="E140">
            <v>8463.9050700000007</v>
          </cell>
          <cell r="G140">
            <v>14912.438322095453</v>
          </cell>
          <cell r="H140">
            <v>2656.1697378599997</v>
          </cell>
          <cell r="I140">
            <v>156.51876769426232</v>
          </cell>
          <cell r="L140">
            <v>17725.126827649714</v>
          </cell>
          <cell r="O140">
            <v>129.70367906554512</v>
          </cell>
          <cell r="T140">
            <v>9180.1497199096357</v>
          </cell>
        </row>
        <row r="141">
          <cell r="B141">
            <v>2021</v>
          </cell>
          <cell r="C141">
            <v>1110.5429741919277</v>
          </cell>
          <cell r="D141">
            <v>5773.8976483427405</v>
          </cell>
          <cell r="E141">
            <v>8790.01512</v>
          </cell>
          <cell r="G141">
            <v>15674.455742534667</v>
          </cell>
          <cell r="H141">
            <v>2945.2273521179995</v>
          </cell>
          <cell r="I141">
            <v>156.51876769426232</v>
          </cell>
          <cell r="L141">
            <v>18776.201862346927</v>
          </cell>
          <cell r="O141">
            <v>128.94970756110573</v>
          </cell>
          <cell r="T141">
            <v>9670.5423108935174</v>
          </cell>
        </row>
        <row r="142">
          <cell r="B142">
            <v>2022</v>
          </cell>
          <cell r="C142">
            <v>1153.6364529107536</v>
          </cell>
          <cell r="D142">
            <v>6353.5671891912762</v>
          </cell>
          <cell r="E142">
            <v>8954.5500599999978</v>
          </cell>
          <cell r="G142">
            <v>16461.753702102029</v>
          </cell>
          <cell r="H142">
            <v>3202.2834779340001</v>
          </cell>
          <cell r="I142">
            <v>156.51876769426232</v>
          </cell>
          <cell r="L142">
            <v>19820.555947730292</v>
          </cell>
          <cell r="O142">
            <v>128.89486965810326</v>
          </cell>
          <cell r="T142">
            <v>9567.6215323869437</v>
          </cell>
        </row>
        <row r="143">
          <cell r="B143">
            <v>2023</v>
          </cell>
          <cell r="C143">
            <v>1222.3707971816395</v>
          </cell>
          <cell r="D143">
            <v>6983.5152180075947</v>
          </cell>
          <cell r="E143">
            <v>9052.6415799999995</v>
          </cell>
          <cell r="G143">
            <v>17258.527595189233</v>
          </cell>
          <cell r="H143">
            <v>3516.5179340039999</v>
          </cell>
          <cell r="I143">
            <v>156.51876769426232</v>
          </cell>
          <cell r="L143">
            <v>20931.564296887496</v>
          </cell>
          <cell r="O143">
            <v>128.88277475346129</v>
          </cell>
          <cell r="T143">
            <v>10308.711411984514</v>
          </cell>
        </row>
        <row r="144">
          <cell r="B144">
            <v>2024</v>
          </cell>
          <cell r="C144">
            <v>1330.4823533242418</v>
          </cell>
          <cell r="D144">
            <v>7556.8621527830874</v>
          </cell>
          <cell r="E144">
            <v>9266.1434299999983</v>
          </cell>
          <cell r="G144">
            <v>18153.487936107329</v>
          </cell>
          <cell r="H144">
            <v>3867.6381956579999</v>
          </cell>
          <cell r="I144">
            <v>156.51876769426232</v>
          </cell>
          <cell r="L144">
            <v>22177.644899459592</v>
          </cell>
          <cell r="O144">
            <v>129.28088399705769</v>
          </cell>
          <cell r="T144">
            <v>10049.705294986476</v>
          </cell>
        </row>
        <row r="145">
          <cell r="B145">
            <v>2025</v>
          </cell>
          <cell r="C145">
            <v>1367.333670830403</v>
          </cell>
          <cell r="D145">
            <v>7957.7691134346869</v>
          </cell>
          <cell r="E145">
            <v>9257.9290799999999</v>
          </cell>
          <cell r="G145">
            <v>18583.031864265089</v>
          </cell>
          <cell r="H145">
            <v>4241.3310304019997</v>
          </cell>
          <cell r="I145">
            <v>198.58071087782329</v>
          </cell>
          <cell r="L145">
            <v>23301.511605544914</v>
          </cell>
          <cell r="O145">
            <v>128.57957265540932</v>
          </cell>
          <cell r="T145">
            <v>8921.459831207063</v>
          </cell>
        </row>
        <row r="146">
          <cell r="B146">
            <v>2026</v>
          </cell>
          <cell r="C146">
            <v>1434.1743346249723</v>
          </cell>
          <cell r="D146">
            <v>8527.4704323133556</v>
          </cell>
          <cell r="E146">
            <v>9027.3477600000006</v>
          </cell>
          <cell r="G146">
            <v>18988.992526938324</v>
          </cell>
          <cell r="H146">
            <v>4589.0209890599999</v>
          </cell>
          <cell r="I146">
            <v>248.90668802209046</v>
          </cell>
          <cell r="L146">
            <v>24384.056204020417</v>
          </cell>
          <cell r="O146">
            <v>127.8261615809775</v>
          </cell>
          <cell r="T146">
            <v>10503.149807131273</v>
          </cell>
        </row>
        <row r="147">
          <cell r="B147">
            <v>2027</v>
          </cell>
          <cell r="C147">
            <v>1472.0953957638014</v>
          </cell>
          <cell r="D147">
            <v>8769.7656262745149</v>
          </cell>
          <cell r="E147">
            <v>9376.0488899999982</v>
          </cell>
          <cell r="G147">
            <v>19617.909912038318</v>
          </cell>
          <cell r="H147">
            <v>4919.698873542</v>
          </cell>
          <cell r="I147">
            <v>289.80049858988093</v>
          </cell>
          <cell r="L147">
            <v>25663.113284170198</v>
          </cell>
          <cell r="O147">
            <v>128.02370054881382</v>
          </cell>
          <cell r="T147">
            <v>6668.4823547974875</v>
          </cell>
        </row>
        <row r="148">
          <cell r="B148">
            <v>2028</v>
          </cell>
          <cell r="C148">
            <v>1519.0937233495774</v>
          </cell>
          <cell r="D148">
            <v>9064.0261593313971</v>
          </cell>
          <cell r="E148">
            <v>9674.3442799999993</v>
          </cell>
          <cell r="G148">
            <v>20257.464162680975</v>
          </cell>
          <cell r="H148">
            <v>5253.7777986780011</v>
          </cell>
          <cell r="I148">
            <v>330.6943091576714</v>
          </cell>
          <cell r="L148">
            <v>26956.208270516643</v>
          </cell>
          <cell r="O148">
            <v>128.20194082102523</v>
          </cell>
          <cell r="T148">
            <v>7239.6277254475563</v>
          </cell>
        </row>
        <row r="149">
          <cell r="B149">
            <v>2029</v>
          </cell>
          <cell r="C149">
            <v>1580.0782750541571</v>
          </cell>
          <cell r="D149">
            <v>9380.1322272730249</v>
          </cell>
          <cell r="E149">
            <v>9960.5319099999997</v>
          </cell>
          <cell r="G149">
            <v>20920.742412327181</v>
          </cell>
          <cell r="H149">
            <v>5591.0824913220013</v>
          </cell>
          <cell r="I149">
            <v>371.58811972546181</v>
          </cell>
          <cell r="L149">
            <v>28276.253023374644</v>
          </cell>
          <cell r="O149">
            <v>128.4351182229081</v>
          </cell>
          <cell r="T149">
            <v>7464.1471402186553</v>
          </cell>
        </row>
        <row r="150">
          <cell r="B150">
            <v>2030</v>
          </cell>
          <cell r="C150">
            <v>1611.7573699533184</v>
          </cell>
          <cell r="D150">
            <v>9820.024576345133</v>
          </cell>
          <cell r="E150">
            <v>9724.6684693999978</v>
          </cell>
          <cell r="G150">
            <v>21156.450415698451</v>
          </cell>
          <cell r="H150">
            <v>5697.4138201800006</v>
          </cell>
          <cell r="I150">
            <v>422.24326453775222</v>
          </cell>
          <cell r="L150">
            <v>28947.515500416201</v>
          </cell>
          <cell r="O150">
            <v>128.24734645391129</v>
          </cell>
          <cell r="T150">
            <v>6132.2746924654402</v>
          </cell>
        </row>
      </sheetData>
      <sheetData sheetId="7">
        <row r="10">
          <cell r="A10" t="str">
            <v>Burkina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40.471200000000003</v>
          </cell>
          <cell r="H10">
            <v>777.36239999999998</v>
          </cell>
          <cell r="I10">
            <v>254.30279999999999</v>
          </cell>
          <cell r="J10">
            <v>1149.75</v>
          </cell>
          <cell r="K10">
            <v>75.335999999999999</v>
          </cell>
          <cell r="L10">
            <v>2297.2223999999997</v>
          </cell>
          <cell r="M10">
            <v>678.19920000000002</v>
          </cell>
          <cell r="N10">
            <v>79.891199999999998</v>
          </cell>
          <cell r="O10">
            <v>598.30799999999999</v>
          </cell>
          <cell r="P10">
            <v>2971.3920000000003</v>
          </cell>
          <cell r="Q10">
            <v>30.397199999999998</v>
          </cell>
          <cell r="R10">
            <v>0</v>
          </cell>
          <cell r="S10">
            <v>212.51760000000002</v>
          </cell>
          <cell r="T10">
            <v>126.84480000000001</v>
          </cell>
        </row>
        <row r="11">
          <cell r="A11" t="str">
            <v>Cote d'Ivoire</v>
          </cell>
          <cell r="C11">
            <v>0</v>
          </cell>
          <cell r="D11">
            <v>0</v>
          </cell>
          <cell r="E11">
            <v>18535.196400000001</v>
          </cell>
          <cell r="F11">
            <v>0</v>
          </cell>
          <cell r="G11">
            <v>1851.5136</v>
          </cell>
          <cell r="H11">
            <v>0</v>
          </cell>
          <cell r="I11">
            <v>1516.9691999999998</v>
          </cell>
          <cell r="J11">
            <v>0</v>
          </cell>
          <cell r="K11">
            <v>0</v>
          </cell>
          <cell r="L11">
            <v>21903.679199999999</v>
          </cell>
          <cell r="M11">
            <v>379.92119999999994</v>
          </cell>
          <cell r="N11">
            <v>6315.4344000000001</v>
          </cell>
          <cell r="O11">
            <v>-5935.5132000000003</v>
          </cell>
          <cell r="P11">
            <v>15033.035999999998</v>
          </cell>
          <cell r="Q11">
            <v>95.22120000000001</v>
          </cell>
          <cell r="R11">
            <v>0</v>
          </cell>
          <cell r="S11">
            <v>546.44880000000001</v>
          </cell>
          <cell r="T11">
            <v>0</v>
          </cell>
        </row>
        <row r="12">
          <cell r="A12" t="str">
            <v>Gambia</v>
          </cell>
          <cell r="C12">
            <v>0</v>
          </cell>
          <cell r="D12">
            <v>0</v>
          </cell>
          <cell r="E12">
            <v>157.0668</v>
          </cell>
          <cell r="F12">
            <v>0</v>
          </cell>
          <cell r="G12">
            <v>57.815999999999995</v>
          </cell>
          <cell r="H12">
            <v>54.75</v>
          </cell>
          <cell r="I12">
            <v>101.09039999999999</v>
          </cell>
          <cell r="J12">
            <v>240.19920000000002</v>
          </cell>
          <cell r="K12">
            <v>16.118400000000001</v>
          </cell>
          <cell r="L12">
            <v>627.04079999999988</v>
          </cell>
          <cell r="M12">
            <v>516.57719999999995</v>
          </cell>
          <cell r="N12">
            <v>62.108399999999996</v>
          </cell>
          <cell r="O12">
            <v>454.46879999999993</v>
          </cell>
          <cell r="P12">
            <v>1080.1080000000002</v>
          </cell>
          <cell r="Q12">
            <v>11.1252</v>
          </cell>
          <cell r="R12">
            <v>0</v>
          </cell>
          <cell r="S12">
            <v>51.070799999999998</v>
          </cell>
          <cell r="T12">
            <v>49.318799999999996</v>
          </cell>
        </row>
        <row r="13">
          <cell r="A13" t="str">
            <v>Ghana</v>
          </cell>
          <cell r="C13">
            <v>0</v>
          </cell>
          <cell r="D13">
            <v>0</v>
          </cell>
          <cell r="E13">
            <v>6869.0663999999988</v>
          </cell>
          <cell r="F13">
            <v>0</v>
          </cell>
          <cell r="G13">
            <v>3978.3540000000003</v>
          </cell>
          <cell r="H13">
            <v>4382.9784</v>
          </cell>
          <cell r="I13">
            <v>2919.0948000000003</v>
          </cell>
          <cell r="J13">
            <v>0</v>
          </cell>
          <cell r="K13">
            <v>352.3272</v>
          </cell>
          <cell r="L13">
            <v>18501.820799999998</v>
          </cell>
          <cell r="M13">
            <v>11995.243200000001</v>
          </cell>
          <cell r="N13">
            <v>0</v>
          </cell>
          <cell r="O13">
            <v>11995.243200000001</v>
          </cell>
          <cell r="P13">
            <v>29518.571999999996</v>
          </cell>
          <cell r="Q13">
            <v>265.95359999999999</v>
          </cell>
          <cell r="R13">
            <v>0</v>
          </cell>
          <cell r="S13">
            <v>4.38</v>
          </cell>
          <cell r="T13">
            <v>1808.7647999999999</v>
          </cell>
        </row>
        <row r="14">
          <cell r="A14" t="str">
            <v>Guinea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10969.6224</v>
          </cell>
          <cell r="H14">
            <v>276.11520000000002</v>
          </cell>
          <cell r="I14">
            <v>733.56239999999991</v>
          </cell>
          <cell r="J14">
            <v>0</v>
          </cell>
          <cell r="K14">
            <v>0</v>
          </cell>
          <cell r="L14">
            <v>11979.300000000001</v>
          </cell>
          <cell r="M14">
            <v>0</v>
          </cell>
          <cell r="N14">
            <v>4257.1848</v>
          </cell>
          <cell r="O14">
            <v>-4257.1848</v>
          </cell>
          <cell r="P14">
            <v>7629.0839999999998</v>
          </cell>
          <cell r="Q14">
            <v>14.804399999999999</v>
          </cell>
          <cell r="R14">
            <v>0</v>
          </cell>
          <cell r="S14">
            <v>442.9932</v>
          </cell>
          <cell r="T14">
            <v>0</v>
          </cell>
        </row>
        <row r="15">
          <cell r="A15" t="str">
            <v>Guinea-Bissau</v>
          </cell>
          <cell r="C15">
            <v>0</v>
          </cell>
          <cell r="D15">
            <v>0</v>
          </cell>
          <cell r="E15">
            <v>144.27720000000002</v>
          </cell>
          <cell r="F15">
            <v>0</v>
          </cell>
          <cell r="G15">
            <v>5.4311999999999996</v>
          </cell>
          <cell r="H15">
            <v>164.33760000000001</v>
          </cell>
          <cell r="I15">
            <v>127.54560000000001</v>
          </cell>
          <cell r="J15">
            <v>136.74359999999999</v>
          </cell>
          <cell r="K15">
            <v>0</v>
          </cell>
          <cell r="L15">
            <v>578.3352000000001</v>
          </cell>
          <cell r="M15">
            <v>1203.7991999999999</v>
          </cell>
          <cell r="N15">
            <v>440.01479999999998</v>
          </cell>
          <cell r="O15">
            <v>763.78440000000001</v>
          </cell>
          <cell r="P15">
            <v>1267.5719999999999</v>
          </cell>
          <cell r="Q15">
            <v>9.5483999999999991</v>
          </cell>
          <cell r="R15">
            <v>0</v>
          </cell>
          <cell r="S15">
            <v>7.5335999999999999</v>
          </cell>
          <cell r="T15">
            <v>30.134400000000003</v>
          </cell>
        </row>
        <row r="16">
          <cell r="A16" t="str">
            <v>Liberia</v>
          </cell>
          <cell r="C16">
            <v>0</v>
          </cell>
          <cell r="D16">
            <v>0</v>
          </cell>
          <cell r="E16">
            <v>155.05200000000002</v>
          </cell>
          <cell r="F16">
            <v>0</v>
          </cell>
          <cell r="G16">
            <v>1331.8704000000002</v>
          </cell>
          <cell r="H16">
            <v>282.072</v>
          </cell>
          <cell r="I16">
            <v>216.54719999999998</v>
          </cell>
          <cell r="J16">
            <v>0</v>
          </cell>
          <cell r="K16">
            <v>0</v>
          </cell>
          <cell r="L16">
            <v>1985.5416000000005</v>
          </cell>
          <cell r="M16">
            <v>683.6303999999999</v>
          </cell>
          <cell r="N16">
            <v>389.64479999999998</v>
          </cell>
          <cell r="O16">
            <v>293.98559999999992</v>
          </cell>
          <cell r="P16">
            <v>2290.7399999999998</v>
          </cell>
          <cell r="Q16">
            <v>6.3071999999999999</v>
          </cell>
          <cell r="R16">
            <v>0</v>
          </cell>
          <cell r="S16">
            <v>145.50359999999998</v>
          </cell>
          <cell r="T16">
            <v>10.161599999999998</v>
          </cell>
        </row>
        <row r="17">
          <cell r="A17" t="str">
            <v>Mali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1837.9356</v>
          </cell>
          <cell r="H17">
            <v>224.86920000000001</v>
          </cell>
          <cell r="I17">
            <v>477.24479999999994</v>
          </cell>
          <cell r="J17">
            <v>0</v>
          </cell>
          <cell r="K17">
            <v>0</v>
          </cell>
          <cell r="L17">
            <v>2540.0495999999998</v>
          </cell>
          <cell r="M17">
            <v>2274.2712000000001</v>
          </cell>
          <cell r="N17">
            <v>21.6372</v>
          </cell>
          <cell r="O17">
            <v>2252.634</v>
          </cell>
          <cell r="P17">
            <v>4696.2359999999999</v>
          </cell>
          <cell r="Q17">
            <v>8.4971999999999994</v>
          </cell>
          <cell r="R17">
            <v>0</v>
          </cell>
          <cell r="S17">
            <v>295.47479999999996</v>
          </cell>
          <cell r="T17">
            <v>0</v>
          </cell>
        </row>
        <row r="18">
          <cell r="A18" t="str">
            <v>Niger</v>
          </cell>
          <cell r="C18">
            <v>826.76879999999994</v>
          </cell>
          <cell r="D18">
            <v>3.9420000000000002</v>
          </cell>
          <cell r="E18">
            <v>0</v>
          </cell>
          <cell r="F18">
            <v>0</v>
          </cell>
          <cell r="G18">
            <v>85.234800000000007</v>
          </cell>
          <cell r="H18">
            <v>92.067599999999999</v>
          </cell>
          <cell r="I18">
            <v>214.97039999999998</v>
          </cell>
          <cell r="J18">
            <v>0</v>
          </cell>
          <cell r="K18">
            <v>508.69319999999999</v>
          </cell>
          <cell r="L18">
            <v>1731.6768</v>
          </cell>
          <cell r="M18">
            <v>530.85599999999999</v>
          </cell>
          <cell r="N18">
            <v>0</v>
          </cell>
          <cell r="O18">
            <v>530.85599999999999</v>
          </cell>
          <cell r="P18">
            <v>2229.42</v>
          </cell>
          <cell r="Q18">
            <v>15.855600000000001</v>
          </cell>
          <cell r="R18">
            <v>0</v>
          </cell>
          <cell r="S18">
            <v>163.63679999999999</v>
          </cell>
          <cell r="T18">
            <v>0</v>
          </cell>
        </row>
        <row r="19">
          <cell r="A19" t="str">
            <v>Nigeria</v>
          </cell>
          <cell r="C19">
            <v>0</v>
          </cell>
          <cell r="D19">
            <v>0</v>
          </cell>
          <cell r="E19">
            <v>74615.927999999985</v>
          </cell>
          <cell r="F19">
            <v>0</v>
          </cell>
          <cell r="G19">
            <v>45404.394</v>
          </cell>
          <cell r="H19">
            <v>0</v>
          </cell>
          <cell r="I19">
            <v>0</v>
          </cell>
          <cell r="J19">
            <v>0</v>
          </cell>
          <cell r="K19">
            <v>953.17560000000003</v>
          </cell>
          <cell r="L19">
            <v>120973.49759999999</v>
          </cell>
          <cell r="M19">
            <v>31536</v>
          </cell>
          <cell r="N19">
            <v>14055.857999999998</v>
          </cell>
          <cell r="O19">
            <v>17480.142</v>
          </cell>
          <cell r="P19">
            <v>135942.93599999999</v>
          </cell>
          <cell r="Q19">
            <v>914.19359999999995</v>
          </cell>
          <cell r="R19">
            <v>0</v>
          </cell>
          <cell r="S19">
            <v>9643.7088000000003</v>
          </cell>
          <cell r="T19">
            <v>0</v>
          </cell>
        </row>
        <row r="20">
          <cell r="A20" t="str">
            <v>Senegal</v>
          </cell>
          <cell r="C20">
            <v>1873.7639999999999</v>
          </cell>
          <cell r="D20">
            <v>0.35039999999999999</v>
          </cell>
          <cell r="E20">
            <v>0</v>
          </cell>
          <cell r="F20">
            <v>0</v>
          </cell>
          <cell r="G20">
            <v>388.94400000000002</v>
          </cell>
          <cell r="H20">
            <v>1320.6575999999998</v>
          </cell>
          <cell r="I20">
            <v>794.00639999999999</v>
          </cell>
          <cell r="J20">
            <v>1621.3008</v>
          </cell>
          <cell r="K20">
            <v>1588.0128</v>
          </cell>
          <cell r="L20">
            <v>7587.0360000000001</v>
          </cell>
          <cell r="M20">
            <v>862.6848</v>
          </cell>
          <cell r="N20">
            <v>91.717200000000005</v>
          </cell>
          <cell r="O20">
            <v>770.96759999999995</v>
          </cell>
          <cell r="P20">
            <v>8055.6959999999999</v>
          </cell>
          <cell r="Q20">
            <v>76.299600000000012</v>
          </cell>
          <cell r="R20">
            <v>0</v>
          </cell>
          <cell r="S20">
            <v>418.55279999999999</v>
          </cell>
          <cell r="T20">
            <v>0</v>
          </cell>
        </row>
        <row r="21">
          <cell r="A21" t="str">
            <v>Sierra Leone</v>
          </cell>
          <cell r="C21">
            <v>0</v>
          </cell>
          <cell r="D21">
            <v>0.70079999999999998</v>
          </cell>
          <cell r="E21">
            <v>245.19239999999999</v>
          </cell>
          <cell r="F21">
            <v>0</v>
          </cell>
          <cell r="G21">
            <v>3625.8516</v>
          </cell>
          <cell r="H21">
            <v>1109.1035999999999</v>
          </cell>
          <cell r="I21">
            <v>578.94839999999999</v>
          </cell>
          <cell r="J21">
            <v>0</v>
          </cell>
          <cell r="K21">
            <v>0</v>
          </cell>
          <cell r="L21">
            <v>5559.7968000000001</v>
          </cell>
          <cell r="M21">
            <v>536.02440000000001</v>
          </cell>
          <cell r="N21">
            <v>1.4892000000000001</v>
          </cell>
          <cell r="O21">
            <v>534.53520000000003</v>
          </cell>
          <cell r="P21">
            <v>6126.7439999999997</v>
          </cell>
          <cell r="Q21">
            <v>32.1492</v>
          </cell>
          <cell r="R21">
            <v>0</v>
          </cell>
          <cell r="S21">
            <v>319.21439999999996</v>
          </cell>
          <cell r="T21">
            <v>59.743200000000002</v>
          </cell>
        </row>
        <row r="22">
          <cell r="A22" t="str">
            <v>Togo/Benin</v>
          </cell>
          <cell r="C22">
            <v>0</v>
          </cell>
          <cell r="D22">
            <v>0</v>
          </cell>
          <cell r="E22">
            <v>0.35039999999999999</v>
          </cell>
          <cell r="F22">
            <v>0</v>
          </cell>
          <cell r="G22">
            <v>328.14960000000002</v>
          </cell>
          <cell r="H22">
            <v>3076.2492000000002</v>
          </cell>
          <cell r="I22">
            <v>935.39279999999997</v>
          </cell>
          <cell r="J22">
            <v>0</v>
          </cell>
          <cell r="K22">
            <v>52.56</v>
          </cell>
          <cell r="L22">
            <v>4392.7020000000002</v>
          </cell>
          <cell r="M22">
            <v>13090.681199999999</v>
          </cell>
          <cell r="N22">
            <v>8098.0944</v>
          </cell>
          <cell r="O22">
            <v>4992.5867999999991</v>
          </cell>
          <cell r="P22">
            <v>8874.7559999999994</v>
          </cell>
          <cell r="Q22">
            <v>93.118800000000007</v>
          </cell>
          <cell r="R22">
            <v>0</v>
          </cell>
          <cell r="S22">
            <v>322.28039999999999</v>
          </cell>
          <cell r="T22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All"/>
      <sheetName val="TechCosts"/>
      <sheetName val="OtherParams"/>
      <sheetName val="Single"/>
      <sheetName val="RENewCap"/>
      <sheetName val="REProd"/>
      <sheetName val="Sum"/>
      <sheetName val="ByCountry"/>
      <sheetName val="ByProject"/>
      <sheetName val="DemandsPrices"/>
      <sheetName val="map"/>
      <sheetName val="map_Rep"/>
      <sheetName val="TransRaw"/>
      <sheetName val="RawBUw"/>
      <sheetName val="RawCIw"/>
      <sheetName val="RawGAw"/>
      <sheetName val="RawGHw"/>
      <sheetName val="RawGUw"/>
      <sheetName val="RawGBw"/>
      <sheetName val="RawLIw"/>
      <sheetName val="RawMAw"/>
      <sheetName val="RawNGw"/>
      <sheetName val="RawNIw"/>
      <sheetName val="RawSEw"/>
      <sheetName val="RawSIw"/>
      <sheetName val="RawTBw"/>
    </sheetNames>
    <sheetDataSet>
      <sheetData sheetId="0"/>
      <sheetData sheetId="1"/>
      <sheetData sheetId="2"/>
      <sheetData sheetId="3"/>
      <sheetData sheetId="4">
        <row r="397">
          <cell r="C397">
            <v>0</v>
          </cell>
          <cell r="D397">
            <v>2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2</v>
          </cell>
          <cell r="M397">
            <v>31.939999999999998</v>
          </cell>
          <cell r="N397">
            <v>0</v>
          </cell>
          <cell r="O397">
            <v>0</v>
          </cell>
          <cell r="P397">
            <v>0</v>
          </cell>
          <cell r="Q397">
            <v>31.939999999999998</v>
          </cell>
        </row>
        <row r="398">
          <cell r="C398">
            <v>0</v>
          </cell>
          <cell r="D398">
            <v>302.10000000000002</v>
          </cell>
          <cell r="E398">
            <v>3033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3335.1</v>
          </cell>
          <cell r="M398">
            <v>1309.4499999999998</v>
          </cell>
          <cell r="N398">
            <v>0</v>
          </cell>
          <cell r="O398">
            <v>0</v>
          </cell>
          <cell r="P398">
            <v>0</v>
          </cell>
          <cell r="Q398">
            <v>1309.4499999999998</v>
          </cell>
        </row>
        <row r="399">
          <cell r="C399">
            <v>0</v>
          </cell>
          <cell r="D399">
            <v>261.33999999999997</v>
          </cell>
          <cell r="E399">
            <v>4366</v>
          </cell>
          <cell r="F399">
            <v>0</v>
          </cell>
          <cell r="G399">
            <v>0</v>
          </cell>
          <cell r="H399">
            <v>30</v>
          </cell>
          <cell r="I399">
            <v>40</v>
          </cell>
          <cell r="J399">
            <v>0</v>
          </cell>
          <cell r="K399">
            <v>1</v>
          </cell>
          <cell r="L399">
            <v>4698.34</v>
          </cell>
          <cell r="M399">
            <v>897.00999999999988</v>
          </cell>
          <cell r="N399">
            <v>0</v>
          </cell>
          <cell r="O399">
            <v>0</v>
          </cell>
          <cell r="P399">
            <v>0</v>
          </cell>
          <cell r="Q399">
            <v>897.00999999999988</v>
          </cell>
        </row>
        <row r="400">
          <cell r="C400">
            <v>0</v>
          </cell>
          <cell r="D400">
            <v>112.56</v>
          </cell>
          <cell r="E400">
            <v>2376.4499999999998</v>
          </cell>
          <cell r="F400">
            <v>0</v>
          </cell>
          <cell r="G400">
            <v>384</v>
          </cell>
          <cell r="H400">
            <v>35</v>
          </cell>
          <cell r="I400">
            <v>19.64</v>
          </cell>
          <cell r="J400">
            <v>0</v>
          </cell>
          <cell r="K400">
            <v>0</v>
          </cell>
          <cell r="L400">
            <v>2927.6499999999996</v>
          </cell>
          <cell r="M400">
            <v>276.89</v>
          </cell>
          <cell r="N400">
            <v>0</v>
          </cell>
          <cell r="O400">
            <v>0</v>
          </cell>
          <cell r="P400">
            <v>5.2</v>
          </cell>
          <cell r="Q400">
            <v>282.09000000000003</v>
          </cell>
        </row>
        <row r="401">
          <cell r="C401">
            <v>0</v>
          </cell>
          <cell r="D401">
            <v>144.15</v>
          </cell>
          <cell r="E401">
            <v>903.71</v>
          </cell>
          <cell r="F401">
            <v>0</v>
          </cell>
          <cell r="G401">
            <v>6</v>
          </cell>
          <cell r="H401">
            <v>174.2</v>
          </cell>
          <cell r="I401">
            <v>0</v>
          </cell>
          <cell r="J401">
            <v>0</v>
          </cell>
          <cell r="K401">
            <v>399.82</v>
          </cell>
          <cell r="L401">
            <v>1627.8799999999999</v>
          </cell>
          <cell r="M401">
            <v>221.76</v>
          </cell>
          <cell r="N401">
            <v>0</v>
          </cell>
          <cell r="O401">
            <v>300.95000000000005</v>
          </cell>
          <cell r="P401">
            <v>0</v>
          </cell>
          <cell r="Q401">
            <v>522.70999999999992</v>
          </cell>
        </row>
        <row r="402">
          <cell r="C402">
            <v>0</v>
          </cell>
          <cell r="D402">
            <v>2</v>
          </cell>
          <cell r="E402">
            <v>3311.1900000000005</v>
          </cell>
          <cell r="F402">
            <v>0</v>
          </cell>
          <cell r="G402">
            <v>523</v>
          </cell>
          <cell r="H402">
            <v>9</v>
          </cell>
          <cell r="I402">
            <v>0</v>
          </cell>
          <cell r="J402">
            <v>0</v>
          </cell>
          <cell r="K402">
            <v>129.16</v>
          </cell>
          <cell r="L402">
            <v>3974.35</v>
          </cell>
          <cell r="M402">
            <v>164.45999999999998</v>
          </cell>
          <cell r="N402">
            <v>0</v>
          </cell>
          <cell r="O402">
            <v>52.099999999999994</v>
          </cell>
          <cell r="P402">
            <v>0</v>
          </cell>
          <cell r="Q402">
            <v>216.55999999999995</v>
          </cell>
        </row>
        <row r="403">
          <cell r="C403">
            <v>250</v>
          </cell>
          <cell r="D403">
            <v>2</v>
          </cell>
          <cell r="E403">
            <v>2818.49</v>
          </cell>
          <cell r="F403">
            <v>0</v>
          </cell>
          <cell r="G403">
            <v>26</v>
          </cell>
          <cell r="H403">
            <v>9.6000000000000014</v>
          </cell>
          <cell r="I403">
            <v>0</v>
          </cell>
          <cell r="J403">
            <v>0</v>
          </cell>
          <cell r="K403">
            <v>0</v>
          </cell>
          <cell r="L403">
            <v>3106.0899999999997</v>
          </cell>
          <cell r="M403">
            <v>193.35</v>
          </cell>
          <cell r="N403">
            <v>0</v>
          </cell>
          <cell r="O403">
            <v>161.09</v>
          </cell>
          <cell r="P403">
            <v>0</v>
          </cell>
          <cell r="Q403">
            <v>354.43999999999994</v>
          </cell>
        </row>
        <row r="404">
          <cell r="C404">
            <v>0</v>
          </cell>
          <cell r="D404">
            <v>2</v>
          </cell>
          <cell r="E404">
            <v>2543.02</v>
          </cell>
          <cell r="F404">
            <v>0</v>
          </cell>
          <cell r="G404">
            <v>3279.2</v>
          </cell>
          <cell r="H404">
            <v>1.7</v>
          </cell>
          <cell r="I404">
            <v>0</v>
          </cell>
          <cell r="J404">
            <v>0</v>
          </cell>
          <cell r="K404">
            <v>0</v>
          </cell>
          <cell r="L404">
            <v>5825.92</v>
          </cell>
          <cell r="M404">
            <v>194.18</v>
          </cell>
          <cell r="N404">
            <v>0</v>
          </cell>
          <cell r="O404">
            <v>167.06</v>
          </cell>
          <cell r="P404">
            <v>0</v>
          </cell>
          <cell r="Q404">
            <v>361.23999999999995</v>
          </cell>
        </row>
        <row r="405">
          <cell r="C405">
            <v>45.93</v>
          </cell>
          <cell r="D405">
            <v>2</v>
          </cell>
          <cell r="E405">
            <v>1800</v>
          </cell>
          <cell r="F405">
            <v>0</v>
          </cell>
          <cell r="G405">
            <v>1003.46</v>
          </cell>
          <cell r="H405">
            <v>116.8</v>
          </cell>
          <cell r="I405">
            <v>0</v>
          </cell>
          <cell r="J405">
            <v>0</v>
          </cell>
          <cell r="K405">
            <v>0</v>
          </cell>
          <cell r="L405">
            <v>2968.19</v>
          </cell>
          <cell r="M405">
            <v>204.06999999999996</v>
          </cell>
          <cell r="N405">
            <v>0</v>
          </cell>
          <cell r="O405">
            <v>88.34</v>
          </cell>
          <cell r="P405">
            <v>0</v>
          </cell>
          <cell r="Q405">
            <v>292.40999999999997</v>
          </cell>
        </row>
        <row r="406">
          <cell r="C406">
            <v>0</v>
          </cell>
          <cell r="D406">
            <v>2</v>
          </cell>
          <cell r="E406">
            <v>1961.98</v>
          </cell>
          <cell r="F406">
            <v>0</v>
          </cell>
          <cell r="G406">
            <v>586</v>
          </cell>
          <cell r="H406">
            <v>2.99</v>
          </cell>
          <cell r="I406">
            <v>0</v>
          </cell>
          <cell r="J406">
            <v>0</v>
          </cell>
          <cell r="K406">
            <v>0</v>
          </cell>
          <cell r="L406">
            <v>2552.9700000000003</v>
          </cell>
          <cell r="M406">
            <v>212.35000000000002</v>
          </cell>
          <cell r="N406">
            <v>0</v>
          </cell>
          <cell r="O406">
            <v>144.51999999999998</v>
          </cell>
          <cell r="P406">
            <v>0</v>
          </cell>
          <cell r="Q406">
            <v>356.87</v>
          </cell>
        </row>
        <row r="407">
          <cell r="C407">
            <v>0</v>
          </cell>
          <cell r="D407">
            <v>2</v>
          </cell>
          <cell r="E407">
            <v>1021.09</v>
          </cell>
          <cell r="F407">
            <v>0</v>
          </cell>
          <cell r="G407">
            <v>1620.8</v>
          </cell>
          <cell r="H407">
            <v>3.05</v>
          </cell>
          <cell r="I407">
            <v>0</v>
          </cell>
          <cell r="J407">
            <v>0</v>
          </cell>
          <cell r="K407">
            <v>0</v>
          </cell>
          <cell r="L407">
            <v>2646.9400000000005</v>
          </cell>
          <cell r="M407">
            <v>165.29000000000002</v>
          </cell>
          <cell r="N407">
            <v>0</v>
          </cell>
          <cell r="O407">
            <v>157.89999999999998</v>
          </cell>
          <cell r="P407">
            <v>0</v>
          </cell>
          <cell r="Q407">
            <v>323.19</v>
          </cell>
        </row>
        <row r="408">
          <cell r="C408">
            <v>0</v>
          </cell>
          <cell r="D408">
            <v>10.290000000000001</v>
          </cell>
          <cell r="E408">
            <v>369.46</v>
          </cell>
          <cell r="F408">
            <v>0</v>
          </cell>
          <cell r="G408">
            <v>1586</v>
          </cell>
          <cell r="H408">
            <v>3.35</v>
          </cell>
          <cell r="I408">
            <v>0</v>
          </cell>
          <cell r="J408">
            <v>0</v>
          </cell>
          <cell r="K408">
            <v>0</v>
          </cell>
          <cell r="L408">
            <v>1969.1000000000001</v>
          </cell>
          <cell r="M408">
            <v>1510.37</v>
          </cell>
          <cell r="N408">
            <v>0</v>
          </cell>
          <cell r="O408">
            <v>179.64</v>
          </cell>
          <cell r="P408">
            <v>0</v>
          </cell>
          <cell r="Q408">
            <v>1690.01</v>
          </cell>
        </row>
        <row r="409">
          <cell r="C409">
            <v>0</v>
          </cell>
          <cell r="D409">
            <v>2</v>
          </cell>
          <cell r="E409">
            <v>153.65</v>
          </cell>
          <cell r="F409">
            <v>0</v>
          </cell>
          <cell r="G409">
            <v>1667.9299999999998</v>
          </cell>
          <cell r="H409">
            <v>10.38</v>
          </cell>
          <cell r="I409">
            <v>0</v>
          </cell>
          <cell r="J409">
            <v>0</v>
          </cell>
          <cell r="K409">
            <v>0</v>
          </cell>
          <cell r="L409">
            <v>1833.96</v>
          </cell>
          <cell r="M409">
            <v>1123.24</v>
          </cell>
          <cell r="N409">
            <v>0</v>
          </cell>
          <cell r="O409">
            <v>184.28</v>
          </cell>
          <cell r="P409">
            <v>0</v>
          </cell>
          <cell r="Q409">
            <v>1307.52</v>
          </cell>
        </row>
        <row r="410">
          <cell r="C410">
            <v>0</v>
          </cell>
          <cell r="D410">
            <v>2</v>
          </cell>
          <cell r="E410">
            <v>177.71</v>
          </cell>
          <cell r="F410">
            <v>0</v>
          </cell>
          <cell r="G410">
            <v>1587.99</v>
          </cell>
          <cell r="H410">
            <v>392.74</v>
          </cell>
          <cell r="I410">
            <v>0</v>
          </cell>
          <cell r="J410">
            <v>0</v>
          </cell>
          <cell r="K410">
            <v>0</v>
          </cell>
          <cell r="L410">
            <v>2160.44</v>
          </cell>
          <cell r="M410">
            <v>451.7700000000001</v>
          </cell>
          <cell r="N410">
            <v>0</v>
          </cell>
          <cell r="O410">
            <v>195.64999999999998</v>
          </cell>
          <cell r="P410">
            <v>0</v>
          </cell>
          <cell r="Q410">
            <v>647.42000000000007</v>
          </cell>
        </row>
        <row r="411">
          <cell r="C411">
            <v>0</v>
          </cell>
          <cell r="D411">
            <v>2</v>
          </cell>
          <cell r="E411">
            <v>357.74</v>
          </cell>
          <cell r="F411">
            <v>0</v>
          </cell>
          <cell r="G411">
            <v>1062.29</v>
          </cell>
          <cell r="H411">
            <v>257.63</v>
          </cell>
          <cell r="I411">
            <v>0</v>
          </cell>
          <cell r="J411">
            <v>0</v>
          </cell>
          <cell r="K411">
            <v>0</v>
          </cell>
          <cell r="L411">
            <v>1679.66</v>
          </cell>
          <cell r="M411">
            <v>444.07</v>
          </cell>
          <cell r="N411">
            <v>0</v>
          </cell>
          <cell r="O411">
            <v>221.96999999999997</v>
          </cell>
          <cell r="P411">
            <v>0</v>
          </cell>
          <cell r="Q411">
            <v>666.04</v>
          </cell>
        </row>
        <row r="412">
          <cell r="C412">
            <v>0</v>
          </cell>
          <cell r="D412">
            <v>2</v>
          </cell>
          <cell r="E412">
            <v>263.36</v>
          </cell>
          <cell r="F412">
            <v>0</v>
          </cell>
          <cell r="G412">
            <v>1085.5</v>
          </cell>
          <cell r="H412">
            <v>367.56</v>
          </cell>
          <cell r="I412">
            <v>0</v>
          </cell>
          <cell r="J412">
            <v>0</v>
          </cell>
          <cell r="K412">
            <v>0</v>
          </cell>
          <cell r="L412">
            <v>1718.42</v>
          </cell>
          <cell r="M412">
            <v>407.17999999999995</v>
          </cell>
          <cell r="N412">
            <v>0</v>
          </cell>
          <cell r="O412">
            <v>244.27</v>
          </cell>
          <cell r="P412">
            <v>0</v>
          </cell>
          <cell r="Q412">
            <v>651.44999999999993</v>
          </cell>
        </row>
        <row r="413">
          <cell r="C413">
            <v>12</v>
          </cell>
          <cell r="D413">
            <v>2</v>
          </cell>
          <cell r="E413">
            <v>311.2</v>
          </cell>
          <cell r="F413">
            <v>0</v>
          </cell>
          <cell r="G413">
            <v>1166.6300000000001</v>
          </cell>
          <cell r="H413">
            <v>364.98</v>
          </cell>
          <cell r="I413">
            <v>0</v>
          </cell>
          <cell r="J413">
            <v>0</v>
          </cell>
          <cell r="K413">
            <v>0</v>
          </cell>
          <cell r="L413">
            <v>1856.81</v>
          </cell>
          <cell r="M413">
            <v>431.3</v>
          </cell>
          <cell r="N413">
            <v>0</v>
          </cell>
          <cell r="O413">
            <v>244.55</v>
          </cell>
          <cell r="P413">
            <v>0</v>
          </cell>
          <cell r="Q413">
            <v>675.85</v>
          </cell>
        </row>
        <row r="414">
          <cell r="C414">
            <v>12.57</v>
          </cell>
          <cell r="D414">
            <v>2</v>
          </cell>
          <cell r="E414">
            <v>1090.44</v>
          </cell>
          <cell r="F414">
            <v>0</v>
          </cell>
          <cell r="G414">
            <v>9.44</v>
          </cell>
          <cell r="H414">
            <v>189.27</v>
          </cell>
          <cell r="I414">
            <v>0</v>
          </cell>
          <cell r="J414">
            <v>0</v>
          </cell>
          <cell r="K414">
            <v>0</v>
          </cell>
          <cell r="L414">
            <v>1303.72</v>
          </cell>
          <cell r="M414">
            <v>438.15999999999997</v>
          </cell>
          <cell r="N414">
            <v>0</v>
          </cell>
          <cell r="O414">
            <v>260.10999999999996</v>
          </cell>
          <cell r="P414">
            <v>0</v>
          </cell>
          <cell r="Q414">
            <v>698.27</v>
          </cell>
        </row>
        <row r="415">
          <cell r="C415">
            <v>12.39</v>
          </cell>
          <cell r="D415">
            <v>2</v>
          </cell>
          <cell r="E415">
            <v>1316.6599999999999</v>
          </cell>
          <cell r="F415">
            <v>0</v>
          </cell>
          <cell r="G415">
            <v>162.82</v>
          </cell>
          <cell r="H415">
            <v>175.39</v>
          </cell>
          <cell r="I415">
            <v>0</v>
          </cell>
          <cell r="J415">
            <v>0</v>
          </cell>
          <cell r="K415">
            <v>0</v>
          </cell>
          <cell r="L415">
            <v>1669.2599999999998</v>
          </cell>
          <cell r="M415">
            <v>448.62000000000006</v>
          </cell>
          <cell r="N415">
            <v>0</v>
          </cell>
          <cell r="O415">
            <v>265.7</v>
          </cell>
          <cell r="P415">
            <v>0</v>
          </cell>
          <cell r="Q415">
            <v>714.31999999999994</v>
          </cell>
        </row>
        <row r="416">
          <cell r="C416">
            <v>12.43</v>
          </cell>
          <cell r="D416">
            <v>2</v>
          </cell>
          <cell r="E416">
            <v>1255.46</v>
          </cell>
          <cell r="F416">
            <v>0</v>
          </cell>
          <cell r="G416">
            <v>29.419999999999998</v>
          </cell>
          <cell r="H416">
            <v>116.47</v>
          </cell>
          <cell r="I416">
            <v>0</v>
          </cell>
          <cell r="J416">
            <v>0</v>
          </cell>
          <cell r="K416">
            <v>0</v>
          </cell>
          <cell r="L416">
            <v>1415.78</v>
          </cell>
          <cell r="M416">
            <v>455.99999999999994</v>
          </cell>
          <cell r="N416">
            <v>0</v>
          </cell>
          <cell r="O416">
            <v>268.41999999999996</v>
          </cell>
          <cell r="P416">
            <v>0</v>
          </cell>
          <cell r="Q416">
            <v>724.42000000000007</v>
          </cell>
        </row>
        <row r="417">
          <cell r="C417">
            <v>8.5299999999999994</v>
          </cell>
          <cell r="D417">
            <v>7.55</v>
          </cell>
          <cell r="E417">
            <v>538.92999999999995</v>
          </cell>
          <cell r="F417">
            <v>0</v>
          </cell>
          <cell r="G417">
            <v>112.5</v>
          </cell>
          <cell r="H417">
            <v>85.16</v>
          </cell>
          <cell r="I417">
            <v>0</v>
          </cell>
          <cell r="J417">
            <v>0</v>
          </cell>
          <cell r="K417">
            <v>0</v>
          </cell>
          <cell r="L417">
            <v>752.67</v>
          </cell>
          <cell r="M417">
            <v>307.68999999999988</v>
          </cell>
          <cell r="N417">
            <v>0</v>
          </cell>
          <cell r="O417">
            <v>203.49000000000004</v>
          </cell>
          <cell r="P417">
            <v>0</v>
          </cell>
          <cell r="Q417">
            <v>511.18</v>
          </cell>
        </row>
      </sheetData>
      <sheetData sheetId="5"/>
      <sheetData sheetId="6">
        <row r="9">
          <cell r="C9" t="str">
            <v>Coal</v>
          </cell>
          <cell r="D9" t="str">
            <v>Oil</v>
          </cell>
          <cell r="E9" t="str">
            <v>Gas</v>
          </cell>
          <cell r="F9" t="str">
            <v>Nuclear</v>
          </cell>
          <cell r="G9" t="str">
            <v>Hydro</v>
          </cell>
          <cell r="H9" t="str">
            <v>Biomass</v>
          </cell>
          <cell r="I9" t="str">
            <v>Solar PV</v>
          </cell>
          <cell r="J9" t="str">
            <v>Solar Thermal</v>
          </cell>
          <cell r="K9" t="str">
            <v>Wind</v>
          </cell>
          <cell r="L9" t="str">
            <v>Total Cent.</v>
          </cell>
          <cell r="M9" t="str">
            <v>Imports</v>
          </cell>
          <cell r="N9" t="str">
            <v>Exports</v>
          </cell>
          <cell r="O9" t="str">
            <v>Net Imports</v>
          </cell>
          <cell r="P9" t="str">
            <v>dom. System dmd</v>
          </cell>
          <cell r="Q9" t="str">
            <v>Dist. Oil</v>
          </cell>
          <cell r="R9" t="str">
            <v>Dist. Biomass</v>
          </cell>
          <cell r="S9" t="str">
            <v>Mini Hydro</v>
          </cell>
          <cell r="T9" t="str">
            <v>Dist.Solar PV</v>
          </cell>
        </row>
        <row r="10">
          <cell r="B10">
            <v>2010</v>
          </cell>
          <cell r="C10">
            <v>239.84879999999998</v>
          </cell>
          <cell r="D10">
            <v>7667.9784</v>
          </cell>
          <cell r="E10">
            <v>28499.784</v>
          </cell>
          <cell r="F10">
            <v>0</v>
          </cell>
          <cell r="G10">
            <v>10406.529599999998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46814.140799999994</v>
          </cell>
          <cell r="M10">
            <v>3499.4448000000002</v>
          </cell>
          <cell r="N10">
            <v>3604.1268</v>
          </cell>
          <cell r="O10">
            <v>-104.68199999999979</v>
          </cell>
          <cell r="P10">
            <v>39195.744000000006</v>
          </cell>
          <cell r="Q10">
            <v>1441.4580000000001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2011</v>
          </cell>
          <cell r="C11">
            <v>239.84879999999998</v>
          </cell>
          <cell r="D11">
            <v>6379.2948000000006</v>
          </cell>
          <cell r="E11">
            <v>47270.098799999992</v>
          </cell>
          <cell r="F11">
            <v>0</v>
          </cell>
          <cell r="G11">
            <v>10406.529599999998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64295.771999999997</v>
          </cell>
          <cell r="M11">
            <v>9698.2836000000007</v>
          </cell>
          <cell r="N11">
            <v>9957.6671999999999</v>
          </cell>
          <cell r="O11">
            <v>-259.38359999999921</v>
          </cell>
          <cell r="P11">
            <v>54206.004000000001</v>
          </cell>
          <cell r="Q11">
            <v>1376.7215999999999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2012</v>
          </cell>
          <cell r="C12">
            <v>239.84879999999998</v>
          </cell>
          <cell r="D12">
            <v>6491.5980000000009</v>
          </cell>
          <cell r="E12">
            <v>67988.199599999993</v>
          </cell>
          <cell r="F12">
            <v>0</v>
          </cell>
          <cell r="G12">
            <v>10406.529599999998</v>
          </cell>
          <cell r="H12">
            <v>224.86920000000001</v>
          </cell>
          <cell r="I12">
            <v>87.6</v>
          </cell>
          <cell r="J12">
            <v>0</v>
          </cell>
          <cell r="K12">
            <v>2.6279999999999997</v>
          </cell>
          <cell r="L12">
            <v>85441.273199999996</v>
          </cell>
          <cell r="M12">
            <v>9190.7291999999998</v>
          </cell>
          <cell r="N12">
            <v>9435.6587999999992</v>
          </cell>
          <cell r="O12">
            <v>-244.92959999999948</v>
          </cell>
          <cell r="P12">
            <v>72672.959999999992</v>
          </cell>
          <cell r="Q12">
            <v>1528.0068000000001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2013</v>
          </cell>
          <cell r="C13">
            <v>239.84879999999998</v>
          </cell>
          <cell r="D13">
            <v>3460.4627999999998</v>
          </cell>
          <cell r="E13">
            <v>76720.868400000007</v>
          </cell>
          <cell r="F13">
            <v>0</v>
          </cell>
          <cell r="G13">
            <v>10588.4748</v>
          </cell>
          <cell r="H13">
            <v>487.2312</v>
          </cell>
          <cell r="I13">
            <v>130.61160000000001</v>
          </cell>
          <cell r="J13">
            <v>0</v>
          </cell>
          <cell r="K13">
            <v>2.6279999999999997</v>
          </cell>
          <cell r="L13">
            <v>91630.125599999999</v>
          </cell>
          <cell r="M13">
            <v>13173.988800000001</v>
          </cell>
          <cell r="N13">
            <v>13544.624400000001</v>
          </cell>
          <cell r="O13">
            <v>-370.63559999999961</v>
          </cell>
          <cell r="P13">
            <v>78638.52</v>
          </cell>
          <cell r="Q13">
            <v>1867.8072</v>
          </cell>
          <cell r="R13">
            <v>0</v>
          </cell>
          <cell r="S13">
            <v>0</v>
          </cell>
          <cell r="T13">
            <v>9.1104000000000003</v>
          </cell>
        </row>
        <row r="14">
          <cell r="B14">
            <v>2014</v>
          </cell>
          <cell r="C14">
            <v>239.84879999999998</v>
          </cell>
          <cell r="D14">
            <v>3133.4519999999998</v>
          </cell>
          <cell r="E14">
            <v>81253.117199999993</v>
          </cell>
          <cell r="F14">
            <v>0</v>
          </cell>
          <cell r="G14">
            <v>10625.88</v>
          </cell>
          <cell r="H14">
            <v>1344.1344000000001</v>
          </cell>
          <cell r="I14">
            <v>130.61160000000001</v>
          </cell>
          <cell r="J14">
            <v>0</v>
          </cell>
          <cell r="K14">
            <v>1031.49</v>
          </cell>
          <cell r="L14">
            <v>97758.534</v>
          </cell>
          <cell r="M14">
            <v>8754.3059999999987</v>
          </cell>
          <cell r="N14">
            <v>9012.988800000001</v>
          </cell>
          <cell r="O14">
            <v>-258.68280000000232</v>
          </cell>
          <cell r="P14">
            <v>85446.791999999987</v>
          </cell>
          <cell r="Q14">
            <v>1285.8804</v>
          </cell>
          <cell r="R14">
            <v>0</v>
          </cell>
          <cell r="S14">
            <v>1246.2852</v>
          </cell>
          <cell r="T14">
            <v>9.1104000000000003</v>
          </cell>
        </row>
        <row r="15">
          <cell r="B15">
            <v>2015</v>
          </cell>
          <cell r="C15">
            <v>0</v>
          </cell>
          <cell r="D15">
            <v>117.29640000000001</v>
          </cell>
          <cell r="E15">
            <v>90517.868399999992</v>
          </cell>
          <cell r="F15">
            <v>0</v>
          </cell>
          <cell r="G15">
            <v>11510.026800000001</v>
          </cell>
          <cell r="H15">
            <v>1383.5544000000002</v>
          </cell>
          <cell r="I15">
            <v>130.61160000000001</v>
          </cell>
          <cell r="J15">
            <v>0</v>
          </cell>
          <cell r="K15">
            <v>1327.1399999999999</v>
          </cell>
          <cell r="L15">
            <v>104986.4976</v>
          </cell>
          <cell r="M15">
            <v>9547.4363999999987</v>
          </cell>
          <cell r="N15">
            <v>9862.7087999999985</v>
          </cell>
          <cell r="O15">
            <v>-315.27239999999983</v>
          </cell>
          <cell r="P15">
            <v>92342.66399999999</v>
          </cell>
          <cell r="Q15">
            <v>1231.9188000000001</v>
          </cell>
          <cell r="R15">
            <v>0</v>
          </cell>
          <cell r="S15">
            <v>1466.6867999999997</v>
          </cell>
          <cell r="T15">
            <v>9.1104000000000003</v>
          </cell>
        </row>
        <row r="16">
          <cell r="B16">
            <v>2016</v>
          </cell>
          <cell r="C16">
            <v>1873.7639999999999</v>
          </cell>
          <cell r="D16">
            <v>910.77719999999999</v>
          </cell>
          <cell r="E16">
            <v>99176.164799999999</v>
          </cell>
          <cell r="F16">
            <v>0</v>
          </cell>
          <cell r="G16">
            <v>11595.261600000002</v>
          </cell>
          <cell r="H16">
            <v>1425.69</v>
          </cell>
          <cell r="I16">
            <v>130.61160000000001</v>
          </cell>
          <cell r="J16">
            <v>0</v>
          </cell>
          <cell r="K16">
            <v>1327.1399999999999</v>
          </cell>
          <cell r="L16">
            <v>116439.40920000001</v>
          </cell>
          <cell r="M16">
            <v>20968.987200000003</v>
          </cell>
          <cell r="N16">
            <v>21607.153199999997</v>
          </cell>
          <cell r="O16">
            <v>-638.1659999999938</v>
          </cell>
          <cell r="P16">
            <v>103333.83599999998</v>
          </cell>
          <cell r="Q16">
            <v>1273.8791999999999</v>
          </cell>
          <cell r="R16">
            <v>0</v>
          </cell>
          <cell r="S16">
            <v>1974.6792</v>
          </cell>
          <cell r="T16">
            <v>9.1104000000000003</v>
          </cell>
        </row>
        <row r="17">
          <cell r="B17">
            <v>2017</v>
          </cell>
          <cell r="C17">
            <v>1873.7639999999999</v>
          </cell>
          <cell r="D17">
            <v>3.9420000000000002</v>
          </cell>
          <cell r="E17">
            <v>96350.363999999972</v>
          </cell>
          <cell r="F17">
            <v>0</v>
          </cell>
          <cell r="G17">
            <v>22367.696400000001</v>
          </cell>
          <cell r="H17">
            <v>1433.136</v>
          </cell>
          <cell r="I17">
            <v>130.61160000000001</v>
          </cell>
          <cell r="J17">
            <v>0</v>
          </cell>
          <cell r="K17">
            <v>1327.1399999999999</v>
          </cell>
          <cell r="L17">
            <v>123486.65399999998</v>
          </cell>
          <cell r="M17">
            <v>34404.724800000004</v>
          </cell>
          <cell r="N17">
            <v>35363.594400000002</v>
          </cell>
          <cell r="O17">
            <v>-958.86959999999817</v>
          </cell>
          <cell r="P17">
            <v>110308.548</v>
          </cell>
          <cell r="Q17">
            <v>1291.2239999999999</v>
          </cell>
          <cell r="R17">
            <v>0</v>
          </cell>
          <cell r="S17">
            <v>2474.6999999999998</v>
          </cell>
          <cell r="T17">
            <v>9.1104000000000003</v>
          </cell>
        </row>
        <row r="18">
          <cell r="B18">
            <v>2018</v>
          </cell>
          <cell r="C18">
            <v>2215.6668</v>
          </cell>
          <cell r="D18">
            <v>3.9420000000000002</v>
          </cell>
          <cell r="E18">
            <v>99105.033599999981</v>
          </cell>
          <cell r="F18">
            <v>0</v>
          </cell>
          <cell r="G18">
            <v>25602.414000000001</v>
          </cell>
          <cell r="H18">
            <v>2302.9163999999996</v>
          </cell>
          <cell r="I18">
            <v>130.61160000000001</v>
          </cell>
          <cell r="J18">
            <v>0</v>
          </cell>
          <cell r="K18">
            <v>1327.1399999999999</v>
          </cell>
          <cell r="L18">
            <v>130687.72439999999</v>
          </cell>
          <cell r="M18">
            <v>32660.521199999999</v>
          </cell>
          <cell r="N18">
            <v>33566.743199999997</v>
          </cell>
          <cell r="O18">
            <v>-906.22199999999793</v>
          </cell>
          <cell r="P18">
            <v>117682.71600000001</v>
          </cell>
          <cell r="Q18">
            <v>1323.1103999999998</v>
          </cell>
          <cell r="R18">
            <v>0</v>
          </cell>
          <cell r="S18">
            <v>2881.5143999999996</v>
          </cell>
          <cell r="T18">
            <v>9.1104000000000003</v>
          </cell>
        </row>
        <row r="19">
          <cell r="B19">
            <v>2019</v>
          </cell>
          <cell r="C19">
            <v>2215.6668</v>
          </cell>
          <cell r="D19">
            <v>183.60959999999997</v>
          </cell>
          <cell r="E19">
            <v>106773.62519999999</v>
          </cell>
          <cell r="F19">
            <v>0</v>
          </cell>
          <cell r="G19">
            <v>27675.03</v>
          </cell>
          <cell r="H19">
            <v>2316.0563999999999</v>
          </cell>
          <cell r="I19">
            <v>130.61160000000001</v>
          </cell>
          <cell r="J19">
            <v>0</v>
          </cell>
          <cell r="K19">
            <v>1327.1399999999999</v>
          </cell>
          <cell r="L19">
            <v>140621.73960000003</v>
          </cell>
          <cell r="M19">
            <v>28511.259600000001</v>
          </cell>
          <cell r="N19">
            <v>29406.531599999998</v>
          </cell>
          <cell r="O19">
            <v>-895.27199999999721</v>
          </cell>
          <cell r="P19">
            <v>127734.81599999996</v>
          </cell>
          <cell r="Q19">
            <v>1362.3552</v>
          </cell>
          <cell r="R19">
            <v>0</v>
          </cell>
          <cell r="S19">
            <v>3409.3919999999998</v>
          </cell>
          <cell r="T19">
            <v>9.1104000000000003</v>
          </cell>
        </row>
        <row r="20">
          <cell r="B20">
            <v>2020</v>
          </cell>
          <cell r="C20">
            <v>2215.6668</v>
          </cell>
          <cell r="D20">
            <v>3.9420000000000002</v>
          </cell>
          <cell r="E20">
            <v>108756.62639999999</v>
          </cell>
          <cell r="F20">
            <v>0</v>
          </cell>
          <cell r="G20">
            <v>34324.745999999999</v>
          </cell>
          <cell r="H20">
            <v>2329.3715999999999</v>
          </cell>
          <cell r="I20">
            <v>130.61160000000001</v>
          </cell>
          <cell r="J20">
            <v>0</v>
          </cell>
          <cell r="K20">
            <v>1327.1399999999999</v>
          </cell>
          <cell r="L20">
            <v>149088.10440000001</v>
          </cell>
          <cell r="M20">
            <v>25786.812000000002</v>
          </cell>
          <cell r="N20">
            <v>26558.042399999998</v>
          </cell>
          <cell r="O20">
            <v>-771.23039999999673</v>
          </cell>
          <cell r="P20">
            <v>136658.628</v>
          </cell>
          <cell r="Q20">
            <v>1441.6332000000002</v>
          </cell>
          <cell r="R20">
            <v>0</v>
          </cell>
          <cell r="S20">
            <v>4011.9048000000003</v>
          </cell>
          <cell r="T20">
            <v>9.1104000000000003</v>
          </cell>
        </row>
        <row r="21">
          <cell r="B21">
            <v>2021</v>
          </cell>
          <cell r="C21">
            <v>2215.6668</v>
          </cell>
          <cell r="D21">
            <v>3.9420000000000002</v>
          </cell>
          <cell r="E21">
            <v>111099.4884</v>
          </cell>
          <cell r="F21">
            <v>0</v>
          </cell>
          <cell r="G21">
            <v>40774.646400000005</v>
          </cell>
          <cell r="H21">
            <v>2344.0007999999998</v>
          </cell>
          <cell r="I21">
            <v>130.61160000000001</v>
          </cell>
          <cell r="J21">
            <v>0</v>
          </cell>
          <cell r="K21">
            <v>1327.1399999999999</v>
          </cell>
          <cell r="L21">
            <v>157895.49600000004</v>
          </cell>
          <cell r="M21">
            <v>24086.933999999997</v>
          </cell>
          <cell r="N21">
            <v>24786.858</v>
          </cell>
          <cell r="O21">
            <v>-699.92400000000271</v>
          </cell>
          <cell r="P21">
            <v>145608.72</v>
          </cell>
          <cell r="Q21">
            <v>1535.1023999999998</v>
          </cell>
          <cell r="R21">
            <v>0</v>
          </cell>
          <cell r="S21">
            <v>4692.6443999999992</v>
          </cell>
          <cell r="T21">
            <v>9.1104000000000003</v>
          </cell>
        </row>
        <row r="22">
          <cell r="B22">
            <v>2022</v>
          </cell>
          <cell r="C22">
            <v>2215.6668</v>
          </cell>
          <cell r="D22">
            <v>3.9420000000000002</v>
          </cell>
          <cell r="E22">
            <v>112243.45679999999</v>
          </cell>
          <cell r="F22">
            <v>0</v>
          </cell>
          <cell r="G22">
            <v>47564.697599999992</v>
          </cell>
          <cell r="H22">
            <v>2389.6404000000002</v>
          </cell>
          <cell r="I22">
            <v>130.61160000000001</v>
          </cell>
          <cell r="J22">
            <v>0</v>
          </cell>
          <cell r="K22">
            <v>1327.1399999999999</v>
          </cell>
          <cell r="L22">
            <v>165875.15520000001</v>
          </cell>
          <cell r="M22">
            <v>22180.407600000002</v>
          </cell>
          <cell r="N22">
            <v>22864.914000000001</v>
          </cell>
          <cell r="O22">
            <v>-684.50639999999839</v>
          </cell>
          <cell r="P22">
            <v>153773.03999999995</v>
          </cell>
          <cell r="Q22">
            <v>1573.9092000000001</v>
          </cell>
          <cell r="R22">
            <v>0</v>
          </cell>
          <cell r="S22">
            <v>5381.8811999999989</v>
          </cell>
          <cell r="T22">
            <v>9.1104000000000003</v>
          </cell>
        </row>
        <row r="23">
          <cell r="B23">
            <v>2023</v>
          </cell>
          <cell r="C23">
            <v>2215.6668</v>
          </cell>
          <cell r="D23">
            <v>3.9420000000000002</v>
          </cell>
          <cell r="E23">
            <v>112488.5616</v>
          </cell>
          <cell r="F23">
            <v>0</v>
          </cell>
          <cell r="G23">
            <v>54016.437599999997</v>
          </cell>
          <cell r="H23">
            <v>4110.9804000000004</v>
          </cell>
          <cell r="I23">
            <v>130.61160000000001</v>
          </cell>
          <cell r="J23">
            <v>0</v>
          </cell>
          <cell r="K23">
            <v>1327.1399999999999</v>
          </cell>
          <cell r="L23">
            <v>174293.34000000003</v>
          </cell>
          <cell r="M23">
            <v>23120.268</v>
          </cell>
          <cell r="N23">
            <v>23855.582399999999</v>
          </cell>
          <cell r="O23">
            <v>-735.3143999999993</v>
          </cell>
          <cell r="P23">
            <v>162407.772</v>
          </cell>
          <cell r="Q23">
            <v>1665.5387999999998</v>
          </cell>
          <cell r="R23">
            <v>0</v>
          </cell>
          <cell r="S23">
            <v>6127.0943999999981</v>
          </cell>
          <cell r="T23">
            <v>9.1104000000000003</v>
          </cell>
        </row>
        <row r="24">
          <cell r="B24">
            <v>2024</v>
          </cell>
          <cell r="C24">
            <v>2215.6668</v>
          </cell>
          <cell r="D24">
            <v>3.9420000000000002</v>
          </cell>
          <cell r="E24">
            <v>115690.254</v>
          </cell>
          <cell r="F24">
            <v>0</v>
          </cell>
          <cell r="G24">
            <v>58536.422399999996</v>
          </cell>
          <cell r="H24">
            <v>5240.1443999999992</v>
          </cell>
          <cell r="I24">
            <v>130.61160000000001</v>
          </cell>
          <cell r="J24">
            <v>0</v>
          </cell>
          <cell r="K24">
            <v>1327.1399999999999</v>
          </cell>
          <cell r="L24">
            <v>183144.18119999999</v>
          </cell>
          <cell r="M24">
            <v>22789.840799999998</v>
          </cell>
          <cell r="N24">
            <v>23541.448800000002</v>
          </cell>
          <cell r="O24">
            <v>-751.60800000000381</v>
          </cell>
          <cell r="P24">
            <v>171546.20399999997</v>
          </cell>
          <cell r="Q24">
            <v>1725.1067999999996</v>
          </cell>
          <cell r="R24">
            <v>0</v>
          </cell>
          <cell r="S24">
            <v>6950.9723999999997</v>
          </cell>
          <cell r="T24">
            <v>9.1104000000000003</v>
          </cell>
        </row>
        <row r="25">
          <cell r="B25">
            <v>2025</v>
          </cell>
          <cell r="C25">
            <v>2215.6668</v>
          </cell>
          <cell r="D25">
            <v>3.9420000000000002</v>
          </cell>
          <cell r="E25">
            <v>118582.806</v>
          </cell>
          <cell r="F25">
            <v>0</v>
          </cell>
          <cell r="G25">
            <v>63335.062800000007</v>
          </cell>
          <cell r="H25">
            <v>6851.0207999999993</v>
          </cell>
          <cell r="I25">
            <v>130.61160000000001</v>
          </cell>
          <cell r="J25">
            <v>0</v>
          </cell>
          <cell r="K25">
            <v>1327.1399999999999</v>
          </cell>
          <cell r="L25">
            <v>192446.25000000003</v>
          </cell>
          <cell r="M25">
            <v>22166.741999999998</v>
          </cell>
          <cell r="N25">
            <v>22931.489999999998</v>
          </cell>
          <cell r="O25">
            <v>-764.74799999999959</v>
          </cell>
          <cell r="P25">
            <v>181222.50000000003</v>
          </cell>
          <cell r="Q25">
            <v>1801.7568000000001</v>
          </cell>
          <cell r="R25">
            <v>0</v>
          </cell>
          <cell r="S25">
            <v>7848.8724000000002</v>
          </cell>
          <cell r="T25">
            <v>9.1104000000000003</v>
          </cell>
          <cell r="AN25">
            <v>0</v>
          </cell>
          <cell r="AO25">
            <v>117.29640000000001</v>
          </cell>
          <cell r="AP25">
            <v>90517.868399999992</v>
          </cell>
          <cell r="AQ25">
            <v>0</v>
          </cell>
          <cell r="AR25">
            <v>11510.026800000001</v>
          </cell>
          <cell r="AS25">
            <v>1383.5544000000002</v>
          </cell>
          <cell r="AT25">
            <v>130.61160000000001</v>
          </cell>
          <cell r="AU25">
            <v>0</v>
          </cell>
          <cell r="AV25">
            <v>1327.1399999999999</v>
          </cell>
          <cell r="AW25">
            <v>-315.27239999999983</v>
          </cell>
          <cell r="AX25">
            <v>1231.9188000000001</v>
          </cell>
          <cell r="AY25">
            <v>0</v>
          </cell>
          <cell r="AZ25">
            <v>1466.6867999999997</v>
          </cell>
          <cell r="BA25">
            <v>9.1104000000000003</v>
          </cell>
        </row>
        <row r="26">
          <cell r="B26">
            <v>2026</v>
          </cell>
          <cell r="C26">
            <v>2305.0187999999998</v>
          </cell>
          <cell r="D26">
            <v>3.9420000000000002</v>
          </cell>
          <cell r="E26">
            <v>120789.97560000001</v>
          </cell>
          <cell r="F26">
            <v>0</v>
          </cell>
          <cell r="G26">
            <v>68512.047600000005</v>
          </cell>
          <cell r="H26">
            <v>8450.771999999999</v>
          </cell>
          <cell r="I26">
            <v>130.61160000000001</v>
          </cell>
          <cell r="J26">
            <v>0</v>
          </cell>
          <cell r="K26">
            <v>1327.1399999999999</v>
          </cell>
          <cell r="L26">
            <v>201519.50760000001</v>
          </cell>
          <cell r="M26">
            <v>20971.177199999998</v>
          </cell>
          <cell r="N26">
            <v>21736.012799999997</v>
          </cell>
          <cell r="O26">
            <v>-764.83559999999852</v>
          </cell>
          <cell r="P26">
            <v>190759.51199999999</v>
          </cell>
          <cell r="Q26">
            <v>1870.3476000000001</v>
          </cell>
          <cell r="R26">
            <v>0</v>
          </cell>
          <cell r="S26">
            <v>8770.0739999999987</v>
          </cell>
          <cell r="T26">
            <v>9.1104000000000003</v>
          </cell>
          <cell r="AN26">
            <v>2646.8339999999998</v>
          </cell>
          <cell r="AO26">
            <v>5.2559999999999993</v>
          </cell>
          <cell r="AP26">
            <v>149219.41679999998</v>
          </cell>
          <cell r="AQ26">
            <v>0</v>
          </cell>
          <cell r="AR26">
            <v>69608.274000000005</v>
          </cell>
          <cell r="AS26">
            <v>10932.918</v>
          </cell>
          <cell r="AT26">
            <v>130.61160000000001</v>
          </cell>
          <cell r="AU26">
            <v>0</v>
          </cell>
          <cell r="AV26">
            <v>1327.1399999999999</v>
          </cell>
          <cell r="AW26">
            <v>-905.69639999999345</v>
          </cell>
          <cell r="AX26">
            <v>2160.3035999999997</v>
          </cell>
          <cell r="AY26">
            <v>0</v>
          </cell>
          <cell r="AZ26">
            <v>12556.583999999999</v>
          </cell>
          <cell r="BA26">
            <v>9.1104000000000003</v>
          </cell>
        </row>
        <row r="27">
          <cell r="B27">
            <v>2027</v>
          </cell>
          <cell r="C27">
            <v>2398.5756000000001</v>
          </cell>
          <cell r="D27">
            <v>3.9420000000000002</v>
          </cell>
          <cell r="E27">
            <v>129008.16960000001</v>
          </cell>
          <cell r="F27">
            <v>0</v>
          </cell>
          <cell r="G27">
            <v>68520.982799999998</v>
          </cell>
          <cell r="H27">
            <v>9280.344000000001</v>
          </cell>
          <cell r="I27">
            <v>130.61160000000001</v>
          </cell>
          <cell r="J27">
            <v>0</v>
          </cell>
          <cell r="K27">
            <v>1327.1399999999999</v>
          </cell>
          <cell r="L27">
            <v>210669.76560000004</v>
          </cell>
          <cell r="M27">
            <v>21154.085999999999</v>
          </cell>
          <cell r="N27">
            <v>21924.528000000002</v>
          </cell>
          <cell r="O27">
            <v>-770.44200000000274</v>
          </cell>
          <cell r="P27">
            <v>200455.95599999998</v>
          </cell>
          <cell r="Q27">
            <v>1939.1136000000001</v>
          </cell>
          <cell r="R27">
            <v>0</v>
          </cell>
          <cell r="S27">
            <v>9745.5876000000026</v>
          </cell>
          <cell r="T27">
            <v>9.1104000000000003</v>
          </cell>
          <cell r="AN27">
            <v>5404.4819999999991</v>
          </cell>
          <cell r="AO27">
            <v>447.81120000000004</v>
          </cell>
          <cell r="AP27">
            <v>459491.69639999996</v>
          </cell>
          <cell r="AQ27">
            <v>0</v>
          </cell>
          <cell r="AR27">
            <v>70167.775200000004</v>
          </cell>
          <cell r="AS27">
            <v>40276.9908</v>
          </cell>
          <cell r="AT27">
            <v>0</v>
          </cell>
          <cell r="AU27">
            <v>0</v>
          </cell>
          <cell r="AV27">
            <v>75.335999999999999</v>
          </cell>
          <cell r="AW27">
            <v>-1331.5199999999968</v>
          </cell>
          <cell r="AX27">
            <v>5441.887200000001</v>
          </cell>
          <cell r="AY27">
            <v>0</v>
          </cell>
          <cell r="AZ27">
            <v>20783.888399999996</v>
          </cell>
          <cell r="BA27">
            <v>0</v>
          </cell>
        </row>
        <row r="28">
          <cell r="B28">
            <v>2028</v>
          </cell>
          <cell r="C28">
            <v>2490.8184000000001</v>
          </cell>
          <cell r="D28">
            <v>3.9420000000000002</v>
          </cell>
          <cell r="E28">
            <v>136802.20439999999</v>
          </cell>
          <cell r="F28">
            <v>0</v>
          </cell>
          <cell r="G28">
            <v>69124.546799999996</v>
          </cell>
          <cell r="H28">
            <v>10049.033999999998</v>
          </cell>
          <cell r="I28">
            <v>130.61160000000001</v>
          </cell>
          <cell r="J28">
            <v>0</v>
          </cell>
          <cell r="K28">
            <v>1327.1399999999999</v>
          </cell>
          <cell r="L28">
            <v>219928.29719999997</v>
          </cell>
          <cell r="M28">
            <v>23726.284800000001</v>
          </cell>
          <cell r="N28">
            <v>24580.0344</v>
          </cell>
          <cell r="O28">
            <v>-853.74959999999919</v>
          </cell>
          <cell r="P28">
            <v>210263.652</v>
          </cell>
          <cell r="Q28">
            <v>2017.2528000000002</v>
          </cell>
          <cell r="R28">
            <v>0</v>
          </cell>
          <cell r="S28">
            <v>10757.279999999999</v>
          </cell>
          <cell r="T28">
            <v>9.1104000000000003</v>
          </cell>
        </row>
        <row r="29">
          <cell r="B29">
            <v>2029</v>
          </cell>
          <cell r="C29">
            <v>2583.4116000000004</v>
          </cell>
          <cell r="D29">
            <v>3.9420000000000002</v>
          </cell>
          <cell r="E29">
            <v>145427.38799999998</v>
          </cell>
          <cell r="F29">
            <v>0</v>
          </cell>
          <cell r="G29">
            <v>69152.316000000006</v>
          </cell>
          <cell r="H29">
            <v>10559.654399999999</v>
          </cell>
          <cell r="I29">
            <v>130.61160000000001</v>
          </cell>
          <cell r="J29">
            <v>0</v>
          </cell>
          <cell r="K29">
            <v>1327.1399999999999</v>
          </cell>
          <cell r="L29">
            <v>229184.46360000002</v>
          </cell>
          <cell r="M29">
            <v>24928.069200000002</v>
          </cell>
          <cell r="N29">
            <v>25825.793999999994</v>
          </cell>
          <cell r="O29">
            <v>-897.72479999999268</v>
          </cell>
          <cell r="P29">
            <v>220159.82399999996</v>
          </cell>
          <cell r="Q29">
            <v>2093.64</v>
          </cell>
          <cell r="R29">
            <v>0</v>
          </cell>
          <cell r="S29">
            <v>11792.098800000002</v>
          </cell>
          <cell r="T29">
            <v>9.1104000000000003</v>
          </cell>
        </row>
        <row r="30">
          <cell r="B30">
            <v>2030</v>
          </cell>
          <cell r="C30">
            <v>2646.8339999999998</v>
          </cell>
          <cell r="D30">
            <v>5.2559999999999993</v>
          </cell>
          <cell r="E30">
            <v>149219.41679999998</v>
          </cell>
          <cell r="F30">
            <v>0</v>
          </cell>
          <cell r="G30">
            <v>69608.274000000005</v>
          </cell>
          <cell r="H30">
            <v>10932.918</v>
          </cell>
          <cell r="I30">
            <v>130.61160000000001</v>
          </cell>
          <cell r="J30">
            <v>0</v>
          </cell>
          <cell r="K30">
            <v>1327.1399999999999</v>
          </cell>
          <cell r="L30">
            <v>233870.4504</v>
          </cell>
          <cell r="M30">
            <v>25375.968000000001</v>
          </cell>
          <cell r="N30">
            <v>26281.664399999994</v>
          </cell>
          <cell r="O30">
            <v>-905.69639999999345</v>
          </cell>
          <cell r="P30">
            <v>225716.29199999996</v>
          </cell>
          <cell r="Q30">
            <v>2160.3035999999997</v>
          </cell>
          <cell r="R30">
            <v>0</v>
          </cell>
          <cell r="S30">
            <v>12556.583999999999</v>
          </cell>
          <cell r="T30">
            <v>9.1104000000000003</v>
          </cell>
        </row>
        <row r="69">
          <cell r="B69">
            <v>2010</v>
          </cell>
        </row>
        <row r="70">
          <cell r="B70">
            <v>2011</v>
          </cell>
        </row>
        <row r="71">
          <cell r="B71">
            <v>2012</v>
          </cell>
        </row>
        <row r="72">
          <cell r="B72">
            <v>2013</v>
          </cell>
        </row>
        <row r="73">
          <cell r="B73">
            <v>2014</v>
          </cell>
        </row>
        <row r="74">
          <cell r="B74">
            <v>2015</v>
          </cell>
        </row>
        <row r="75">
          <cell r="B75">
            <v>2016</v>
          </cell>
        </row>
        <row r="76">
          <cell r="B76">
            <v>2017</v>
          </cell>
        </row>
        <row r="77">
          <cell r="B77">
            <v>2018</v>
          </cell>
        </row>
        <row r="78">
          <cell r="B78">
            <v>2019</v>
          </cell>
        </row>
        <row r="79">
          <cell r="B79">
            <v>2020</v>
          </cell>
        </row>
        <row r="80">
          <cell r="B80">
            <v>2021</v>
          </cell>
        </row>
        <row r="81">
          <cell r="B81">
            <v>2022</v>
          </cell>
        </row>
        <row r="82">
          <cell r="B82">
            <v>2023</v>
          </cell>
        </row>
        <row r="83">
          <cell r="B83">
            <v>2024</v>
          </cell>
        </row>
        <row r="84">
          <cell r="B84">
            <v>2025</v>
          </cell>
        </row>
        <row r="85">
          <cell r="B85">
            <v>2026</v>
          </cell>
        </row>
        <row r="86">
          <cell r="B86">
            <v>2027</v>
          </cell>
        </row>
        <row r="87">
          <cell r="B87">
            <v>2028</v>
          </cell>
        </row>
        <row r="88">
          <cell r="B88">
            <v>2029</v>
          </cell>
        </row>
        <row r="89">
          <cell r="B89">
            <v>2030</v>
          </cell>
        </row>
        <row r="101">
          <cell r="L101">
            <v>26421.974845247998</v>
          </cell>
        </row>
        <row r="102">
          <cell r="L102">
            <v>38705.341820251211</v>
          </cell>
        </row>
        <row r="103">
          <cell r="L103">
            <v>53359.094541163191</v>
          </cell>
        </row>
        <row r="104">
          <cell r="L104">
            <v>56034.258766103994</v>
          </cell>
        </row>
        <row r="105">
          <cell r="L105">
            <v>56969.497253539201</v>
          </cell>
        </row>
        <row r="106">
          <cell r="L106">
            <v>54039.79795308</v>
          </cell>
        </row>
        <row r="107">
          <cell r="L107">
            <v>56980.412993409605</v>
          </cell>
        </row>
        <row r="108">
          <cell r="L108">
            <v>49278.37675666561</v>
          </cell>
        </row>
        <row r="109">
          <cell r="L109">
            <v>47478.082266667196</v>
          </cell>
        </row>
        <row r="110">
          <cell r="L110">
            <v>49882.65174732</v>
          </cell>
        </row>
        <row r="111">
          <cell r="L111">
            <v>50039.563082188797</v>
          </cell>
        </row>
        <row r="112">
          <cell r="L112">
            <v>51180.579229060801</v>
          </cell>
        </row>
        <row r="113">
          <cell r="L113">
            <v>51768.641170372801</v>
          </cell>
        </row>
        <row r="114">
          <cell r="L114">
            <v>52004.199626841597</v>
          </cell>
        </row>
        <row r="115">
          <cell r="L115">
            <v>53462.955424041596</v>
          </cell>
        </row>
        <row r="116">
          <cell r="L116">
            <v>54815.673790574394</v>
          </cell>
        </row>
        <row r="117">
          <cell r="L117">
            <v>55964.760940651198</v>
          </cell>
        </row>
        <row r="118">
          <cell r="L118">
            <v>59720.676150115207</v>
          </cell>
        </row>
        <row r="119">
          <cell r="L119">
            <v>63225.620919600013</v>
          </cell>
        </row>
        <row r="120">
          <cell r="L120">
            <v>67077.382895423987</v>
          </cell>
        </row>
        <row r="121">
          <cell r="L121">
            <v>68845.494162105577</v>
          </cell>
        </row>
        <row r="130">
          <cell r="B130">
            <v>2010</v>
          </cell>
          <cell r="C130">
            <v>808.4586077100447</v>
          </cell>
          <cell r="D130">
            <v>3.223474249001955</v>
          </cell>
          <cell r="E130">
            <v>4626.9272199999996</v>
          </cell>
          <cell r="G130">
            <v>5438.6093019590471</v>
          </cell>
          <cell r="H130">
            <v>20.808256092000004</v>
          </cell>
          <cell r="I130">
            <v>0</v>
          </cell>
          <cell r="L130">
            <v>5459.4175580510464</v>
          </cell>
          <cell r="O130">
            <v>139.28597855040195</v>
          </cell>
          <cell r="T130">
            <v>228.96243870398547</v>
          </cell>
        </row>
        <row r="131">
          <cell r="B131">
            <v>2011</v>
          </cell>
          <cell r="C131">
            <v>831.86604138406813</v>
          </cell>
          <cell r="D131">
            <v>360.48932824156998</v>
          </cell>
          <cell r="E131">
            <v>6325.3803900000003</v>
          </cell>
          <cell r="G131">
            <v>7517.7357596256379</v>
          </cell>
          <cell r="H131">
            <v>387.92843436599992</v>
          </cell>
          <cell r="I131">
            <v>0</v>
          </cell>
          <cell r="L131">
            <v>7905.6641939916371</v>
          </cell>
          <cell r="O131">
            <v>145.84480704372967</v>
          </cell>
          <cell r="T131">
            <v>6282.5653202104222</v>
          </cell>
        </row>
        <row r="132">
          <cell r="B132">
            <v>2012</v>
          </cell>
          <cell r="C132">
            <v>894.45898285841099</v>
          </cell>
          <cell r="D132">
            <v>781.83407431782018</v>
          </cell>
          <cell r="E132">
            <v>8576.9903599999998</v>
          </cell>
          <cell r="G132">
            <v>10253.283417176233</v>
          </cell>
          <cell r="H132">
            <v>1029.0649678860002</v>
          </cell>
          <cell r="I132">
            <v>12.567053086146544</v>
          </cell>
          <cell r="L132">
            <v>11294.915438148377</v>
          </cell>
          <cell r="O132">
            <v>155.42115579368689</v>
          </cell>
          <cell r="T132">
            <v>10464.356054422529</v>
          </cell>
        </row>
        <row r="133">
          <cell r="B133">
            <v>2013</v>
          </cell>
          <cell r="C133">
            <v>925.71581452136775</v>
          </cell>
          <cell r="D133">
            <v>1121.9743332162896</v>
          </cell>
          <cell r="E133">
            <v>8928.9581200000011</v>
          </cell>
          <cell r="G133">
            <v>10976.648267737657</v>
          </cell>
          <cell r="H133">
            <v>1177.4390867340001</v>
          </cell>
          <cell r="I133">
            <v>26.958740320945623</v>
          </cell>
          <cell r="L133">
            <v>12181.0460947926</v>
          </cell>
          <cell r="O133">
            <v>154.89922870868628</v>
          </cell>
          <cell r="T133">
            <v>4733.4375451482056</v>
          </cell>
        </row>
        <row r="134">
          <cell r="B134">
            <v>2014</v>
          </cell>
          <cell r="C134">
            <v>926.20116214625386</v>
          </cell>
          <cell r="D134">
            <v>1505.0925817904331</v>
          </cell>
          <cell r="E134">
            <v>9048.0523500000018</v>
          </cell>
          <cell r="G134">
            <v>11479.346093936689</v>
          </cell>
          <cell r="H134">
            <v>1347.2045250840006</v>
          </cell>
          <cell r="I134">
            <v>26.958740320945623</v>
          </cell>
          <cell r="L134">
            <v>12853.509359341631</v>
          </cell>
          <cell r="O134">
            <v>150.42705593138749</v>
          </cell>
          <cell r="T134">
            <v>4236.2275490760658</v>
          </cell>
        </row>
        <row r="135">
          <cell r="B135">
            <v>2015</v>
          </cell>
          <cell r="C135">
            <v>945.6730958695008</v>
          </cell>
          <cell r="D135">
            <v>2080.8249478980365</v>
          </cell>
          <cell r="E135">
            <v>8749.8985800000009</v>
          </cell>
          <cell r="G135">
            <v>11776.396623767538</v>
          </cell>
          <cell r="H135">
            <v>1537.673898</v>
          </cell>
          <cell r="I135">
            <v>90.262542460201672</v>
          </cell>
          <cell r="L135">
            <v>13404.333064227738</v>
          </cell>
          <cell r="O135">
            <v>145.15861340352643</v>
          </cell>
          <cell r="T135">
            <v>8336.9872915016822</v>
          </cell>
        </row>
        <row r="136">
          <cell r="B136">
            <v>2016</v>
          </cell>
          <cell r="C136">
            <v>980.2691508053889</v>
          </cell>
          <cell r="D136">
            <v>2513.4182086990272</v>
          </cell>
          <cell r="E136">
            <v>9012.4241000000002</v>
          </cell>
          <cell r="G136">
            <v>12506.111459504415</v>
          </cell>
          <cell r="H136">
            <v>1797.7844325840001</v>
          </cell>
          <cell r="I136">
            <v>93.955822033454155</v>
          </cell>
          <cell r="L136">
            <v>14397.851714121871</v>
          </cell>
          <cell r="O136">
            <v>139.33337105690993</v>
          </cell>
          <cell r="T136">
            <v>6843.1546855423821</v>
          </cell>
        </row>
        <row r="137">
          <cell r="B137">
            <v>2017</v>
          </cell>
          <cell r="C137">
            <v>1011.2652986671726</v>
          </cell>
          <cell r="D137">
            <v>3446.6859129972195</v>
          </cell>
          <cell r="E137">
            <v>7807.4587700000011</v>
          </cell>
          <cell r="G137">
            <v>12265.40998166439</v>
          </cell>
          <cell r="H137">
            <v>1983.654337278</v>
          </cell>
          <cell r="I137">
            <v>157.01022694234163</v>
          </cell>
          <cell r="L137">
            <v>14406.074545884734</v>
          </cell>
          <cell r="O137">
            <v>130.59798906866888</v>
          </cell>
          <cell r="T137">
            <v>11749.352796864398</v>
          </cell>
        </row>
        <row r="138">
          <cell r="B138">
            <v>2018</v>
          </cell>
          <cell r="C138">
            <v>1036.6397343202948</v>
          </cell>
          <cell r="D138">
            <v>3926.6443793678154</v>
          </cell>
          <cell r="E138">
            <v>7538.712849999999</v>
          </cell>
          <cell r="G138">
            <v>12501.996963688111</v>
          </cell>
          <cell r="H138">
            <v>2195.2844717520002</v>
          </cell>
          <cell r="I138">
            <v>157.01022694234163</v>
          </cell>
          <cell r="L138">
            <v>14854.291662382453</v>
          </cell>
          <cell r="O138">
            <v>126.22322263859422</v>
          </cell>
          <cell r="T138">
            <v>6793.520107446665</v>
          </cell>
        </row>
        <row r="139">
          <cell r="B139">
            <v>2019</v>
          </cell>
          <cell r="C139">
            <v>1078.912998994713</v>
          </cell>
          <cell r="D139">
            <v>4384.9511704748102</v>
          </cell>
          <cell r="E139">
            <v>7897.2935000000007</v>
          </cell>
          <cell r="G139">
            <v>13361.157669469523</v>
          </cell>
          <cell r="H139">
            <v>2433.7631267220004</v>
          </cell>
          <cell r="I139">
            <v>157.01022694234163</v>
          </cell>
          <cell r="L139">
            <v>15951.931023133866</v>
          </cell>
          <cell r="O139">
            <v>124.8831878626879</v>
          </cell>
          <cell r="T139">
            <v>6593.24982814955</v>
          </cell>
        </row>
        <row r="140">
          <cell r="B140">
            <v>2020</v>
          </cell>
          <cell r="C140">
            <v>1130.2151413460715</v>
          </cell>
          <cell r="D140">
            <v>4977.3938576940718</v>
          </cell>
          <cell r="E140">
            <v>7894.6735300000009</v>
          </cell>
          <cell r="G140">
            <v>14002.282529040143</v>
          </cell>
          <cell r="H140">
            <v>2656.0518059219999</v>
          </cell>
          <cell r="I140">
            <v>157.01022694234163</v>
          </cell>
          <cell r="L140">
            <v>16815.344561904487</v>
          </cell>
          <cell r="O140">
            <v>123.04634407645661</v>
          </cell>
          <cell r="T140">
            <v>7974.1530534786234</v>
          </cell>
        </row>
        <row r="141">
          <cell r="B141">
            <v>2021</v>
          </cell>
          <cell r="C141">
            <v>1028.7576005035439</v>
          </cell>
          <cell r="D141">
            <v>5502.6479201920674</v>
          </cell>
          <cell r="E141">
            <v>8083.5402199999999</v>
          </cell>
          <cell r="G141">
            <v>14614.945740695612</v>
          </cell>
          <cell r="H141">
            <v>2941.9192883519995</v>
          </cell>
          <cell r="I141">
            <v>157.01022694234163</v>
          </cell>
          <cell r="L141">
            <v>17713.875255989955</v>
          </cell>
          <cell r="O141">
            <v>121.65394528562547</v>
          </cell>
          <cell r="T141">
            <v>7751.5912204548413</v>
          </cell>
        </row>
        <row r="142">
          <cell r="B142">
            <v>2022</v>
          </cell>
          <cell r="C142">
            <v>1063.9110672211407</v>
          </cell>
          <cell r="D142">
            <v>6019.8175615324935</v>
          </cell>
          <cell r="E142">
            <v>8189.4400799999994</v>
          </cell>
          <cell r="G142">
            <v>15273.168708753636</v>
          </cell>
          <cell r="H142">
            <v>3203.5316255100001</v>
          </cell>
          <cell r="I142">
            <v>157.01022694234163</v>
          </cell>
          <cell r="L142">
            <v>18633.710561205975</v>
          </cell>
          <cell r="O142">
            <v>121.17670666591478</v>
          </cell>
          <cell r="T142">
            <v>7419.312800405196</v>
          </cell>
        </row>
        <row r="143">
          <cell r="B143">
            <v>2023</v>
          </cell>
          <cell r="C143">
            <v>1117.6250036462116</v>
          </cell>
          <cell r="D143">
            <v>6642.8925207381344</v>
          </cell>
          <cell r="E143">
            <v>8247.6811600000001</v>
          </cell>
          <cell r="G143">
            <v>16008.198684384346</v>
          </cell>
          <cell r="H143">
            <v>3479.8294115039998</v>
          </cell>
          <cell r="I143">
            <v>157.01022694234163</v>
          </cell>
          <cell r="L143">
            <v>19645.038322830689</v>
          </cell>
          <cell r="O143">
            <v>120.96119588926256</v>
          </cell>
          <cell r="T143">
            <v>8624.6237828661906</v>
          </cell>
        </row>
        <row r="144">
          <cell r="B144">
            <v>2024</v>
          </cell>
          <cell r="C144">
            <v>1180.3181626097125</v>
          </cell>
          <cell r="D144">
            <v>7141.8513355757477</v>
          </cell>
          <cell r="E144">
            <v>8510.0634499999996</v>
          </cell>
          <cell r="G144">
            <v>16832.232948185461</v>
          </cell>
          <cell r="H144">
            <v>3769.139774538</v>
          </cell>
          <cell r="I144">
            <v>157.01022694234163</v>
          </cell>
          <cell r="L144">
            <v>20758.3829496658</v>
          </cell>
          <cell r="O144">
            <v>121.00753304728211</v>
          </cell>
          <cell r="T144">
            <v>7291.5473847305566</v>
          </cell>
        </row>
        <row r="145">
          <cell r="B145">
            <v>2025</v>
          </cell>
          <cell r="C145">
            <v>1240.2695892665154</v>
          </cell>
          <cell r="D145">
            <v>7681.5981724965422</v>
          </cell>
          <cell r="E145">
            <v>8774.5241999999998</v>
          </cell>
          <cell r="G145">
            <v>17696.39196176306</v>
          </cell>
          <cell r="H145">
            <v>4068.6195501780003</v>
          </cell>
          <cell r="I145">
            <v>157.01022694234163</v>
          </cell>
          <cell r="L145">
            <v>21922.021738883395</v>
          </cell>
          <cell r="O145">
            <v>120.96743913632908</v>
          </cell>
          <cell r="T145">
            <v>7713.2942129026014</v>
          </cell>
        </row>
        <row r="146">
          <cell r="B146">
            <v>2026</v>
          </cell>
          <cell r="C146">
            <v>1295.5275605037041</v>
          </cell>
          <cell r="D146">
            <v>8245.712089778679</v>
          </cell>
          <cell r="E146">
            <v>8983.1353500000023</v>
          </cell>
          <cell r="G146">
            <v>18524.37500028238</v>
          </cell>
          <cell r="H146">
            <v>4362.9475225139995</v>
          </cell>
          <cell r="I146">
            <v>157.01022694234163</v>
          </cell>
          <cell r="L146">
            <v>23044.332749738722</v>
          </cell>
          <cell r="O146">
            <v>120.8030598743549</v>
          </cell>
          <cell r="T146">
            <v>7914.5936064012958</v>
          </cell>
        </row>
        <row r="147">
          <cell r="B147">
            <v>2027</v>
          </cell>
          <cell r="C147">
            <v>1338.8855355374117</v>
          </cell>
          <cell r="D147">
            <v>8565.9032767096669</v>
          </cell>
          <cell r="E147">
            <v>9603.5221599999986</v>
          </cell>
          <cell r="G147">
            <v>19508.31097224708</v>
          </cell>
          <cell r="H147">
            <v>4658.088313350001</v>
          </cell>
          <cell r="I147">
            <v>157.01022694234163</v>
          </cell>
          <cell r="L147">
            <v>24323.40951253942</v>
          </cell>
          <cell r="O147">
            <v>121.34041810431127</v>
          </cell>
          <cell r="T147">
            <v>5178.0392278318286</v>
          </cell>
        </row>
        <row r="148">
          <cell r="B148">
            <v>2028</v>
          </cell>
          <cell r="C148">
            <v>1386.120376574487</v>
          </cell>
          <cell r="D148">
            <v>8948.1479088011383</v>
          </cell>
          <cell r="E148">
            <v>10156.67353</v>
          </cell>
          <cell r="G148">
            <v>20490.941815375627</v>
          </cell>
          <cell r="H148">
            <v>4954.8768628139997</v>
          </cell>
          <cell r="I148">
            <v>157.01022694234163</v>
          </cell>
          <cell r="L148">
            <v>25602.828905131966</v>
          </cell>
          <cell r="O148">
            <v>121.76535821384843</v>
          </cell>
          <cell r="T148">
            <v>5835.8385659212399</v>
          </cell>
        </row>
        <row r="149">
          <cell r="B149">
            <v>2029</v>
          </cell>
          <cell r="C149">
            <v>1430.4722132282895</v>
          </cell>
          <cell r="D149">
            <v>9280.8800204281852</v>
          </cell>
          <cell r="E149">
            <v>10782.755579999999</v>
          </cell>
          <cell r="G149">
            <v>21494.107813656476</v>
          </cell>
          <cell r="H149">
            <v>5255.7107071320006</v>
          </cell>
          <cell r="I149">
            <v>157.01022694234163</v>
          </cell>
          <cell r="L149">
            <v>26906.828747730815</v>
          </cell>
          <cell r="O149">
            <v>122.21498118444541</v>
          </cell>
          <cell r="T149">
            <v>5354.1705417969506</v>
          </cell>
        </row>
        <row r="150">
          <cell r="B150">
            <v>2030</v>
          </cell>
          <cell r="C150">
            <v>1454.1808883675669</v>
          </cell>
          <cell r="D150">
            <v>9503.2139515544586</v>
          </cell>
          <cell r="E150">
            <v>11104.113509999999</v>
          </cell>
          <cell r="G150">
            <v>22061.508349922027</v>
          </cell>
          <cell r="H150">
            <v>5413.5465777539985</v>
          </cell>
          <cell r="I150">
            <v>157.01022694234163</v>
          </cell>
          <cell r="L150">
            <v>27632.065154618373</v>
          </cell>
          <cell r="O150">
            <v>122.41945368577282</v>
          </cell>
          <cell r="T150">
            <v>3078.9235646013076</v>
          </cell>
        </row>
      </sheetData>
      <sheetData sheetId="7">
        <row r="10">
          <cell r="A10" t="str">
            <v>Burkina</v>
          </cell>
          <cell r="C10">
            <v>0</v>
          </cell>
          <cell r="D10">
            <v>1.3139999999999998</v>
          </cell>
          <cell r="E10">
            <v>0</v>
          </cell>
          <cell r="F10">
            <v>0</v>
          </cell>
          <cell r="G10">
            <v>40.471200000000003</v>
          </cell>
          <cell r="H10">
            <v>1095.7883999999999</v>
          </cell>
          <cell r="I10">
            <v>0</v>
          </cell>
          <cell r="J10">
            <v>0</v>
          </cell>
          <cell r="K10">
            <v>29.871600000000001</v>
          </cell>
          <cell r="L10">
            <v>1167.4451999999999</v>
          </cell>
          <cell r="M10">
            <v>1833.1175999999998</v>
          </cell>
          <cell r="N10">
            <v>0</v>
          </cell>
          <cell r="O10">
            <v>1833.1175999999998</v>
          </cell>
          <cell r="P10">
            <v>2971.3920000000003</v>
          </cell>
          <cell r="Q10">
            <v>59.217599999999997</v>
          </cell>
          <cell r="R10">
            <v>0</v>
          </cell>
          <cell r="S10">
            <v>218.03639999999999</v>
          </cell>
          <cell r="T10">
            <v>0</v>
          </cell>
        </row>
        <row r="11">
          <cell r="A11" t="str">
            <v>Cote d'Ivoire</v>
          </cell>
          <cell r="C11">
            <v>0</v>
          </cell>
          <cell r="D11">
            <v>0</v>
          </cell>
          <cell r="E11">
            <v>27898.760399999999</v>
          </cell>
          <cell r="F11">
            <v>0</v>
          </cell>
          <cell r="G11">
            <v>1851.5136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29750.273999999998</v>
          </cell>
          <cell r="M11">
            <v>0</v>
          </cell>
          <cell r="N11">
            <v>13829.937599999997</v>
          </cell>
          <cell r="O11">
            <v>-13829.937599999997</v>
          </cell>
          <cell r="P11">
            <v>15033.035999999998</v>
          </cell>
          <cell r="Q11">
            <v>153.38759999999999</v>
          </cell>
          <cell r="R11">
            <v>0</v>
          </cell>
          <cell r="S11">
            <v>532.08240000000001</v>
          </cell>
          <cell r="T11">
            <v>0</v>
          </cell>
        </row>
        <row r="12">
          <cell r="A12" t="str">
            <v>Gambia</v>
          </cell>
          <cell r="C12">
            <v>0</v>
          </cell>
          <cell r="D12">
            <v>0</v>
          </cell>
          <cell r="E12">
            <v>717.18119999999999</v>
          </cell>
          <cell r="F12">
            <v>0</v>
          </cell>
          <cell r="G12">
            <v>23.389199999999999</v>
          </cell>
          <cell r="H12">
            <v>54.75</v>
          </cell>
          <cell r="I12">
            <v>0</v>
          </cell>
          <cell r="J12">
            <v>0</v>
          </cell>
          <cell r="K12">
            <v>16.118400000000001</v>
          </cell>
          <cell r="L12">
            <v>811.4387999999999</v>
          </cell>
          <cell r="M12">
            <v>326.8356</v>
          </cell>
          <cell r="N12">
            <v>0</v>
          </cell>
          <cell r="O12">
            <v>326.8356</v>
          </cell>
          <cell r="P12">
            <v>1080.1080000000002</v>
          </cell>
          <cell r="Q12">
            <v>12.176399999999999</v>
          </cell>
          <cell r="R12">
            <v>0</v>
          </cell>
          <cell r="S12">
            <v>51.1584</v>
          </cell>
          <cell r="T12">
            <v>0</v>
          </cell>
        </row>
        <row r="13">
          <cell r="A13" t="str">
            <v>Ghana</v>
          </cell>
          <cell r="C13">
            <v>0</v>
          </cell>
          <cell r="D13">
            <v>0</v>
          </cell>
          <cell r="E13">
            <v>16119.801599999999</v>
          </cell>
          <cell r="F13">
            <v>0</v>
          </cell>
          <cell r="G13">
            <v>3720.1091999999999</v>
          </cell>
          <cell r="H13">
            <v>4382.9784</v>
          </cell>
          <cell r="I13">
            <v>21.9</v>
          </cell>
          <cell r="J13">
            <v>0</v>
          </cell>
          <cell r="K13">
            <v>328.5</v>
          </cell>
          <cell r="L13">
            <v>24573.289199999999</v>
          </cell>
          <cell r="M13">
            <v>8565.6155999999992</v>
          </cell>
          <cell r="N13">
            <v>508.86840000000001</v>
          </cell>
          <cell r="O13">
            <v>8056.7471999999989</v>
          </cell>
          <cell r="P13">
            <v>29518.571999999996</v>
          </cell>
          <cell r="Q13">
            <v>301.25639999999999</v>
          </cell>
          <cell r="R13">
            <v>0</v>
          </cell>
          <cell r="S13">
            <v>4.38</v>
          </cell>
          <cell r="T13">
            <v>0</v>
          </cell>
        </row>
        <row r="14">
          <cell r="A14" t="str">
            <v>Guinea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10969.6224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10969.6224</v>
          </cell>
          <cell r="M14">
            <v>106.52159999999999</v>
          </cell>
          <cell r="N14">
            <v>3381.0972000000002</v>
          </cell>
          <cell r="O14">
            <v>-3274.5756000000001</v>
          </cell>
          <cell r="P14">
            <v>7629.0839999999998</v>
          </cell>
          <cell r="Q14">
            <v>38.631599999999999</v>
          </cell>
          <cell r="R14">
            <v>0</v>
          </cell>
          <cell r="S14">
            <v>442.81799999999998</v>
          </cell>
          <cell r="T14">
            <v>0</v>
          </cell>
        </row>
        <row r="15">
          <cell r="A15" t="str">
            <v>Guinea-Bissau</v>
          </cell>
          <cell r="C15">
            <v>0</v>
          </cell>
          <cell r="D15">
            <v>0</v>
          </cell>
          <cell r="E15">
            <v>1059.8724</v>
          </cell>
          <cell r="F15">
            <v>0</v>
          </cell>
          <cell r="G15">
            <v>5.4311999999999996</v>
          </cell>
          <cell r="H15">
            <v>164.33760000000001</v>
          </cell>
          <cell r="I15">
            <v>10.95</v>
          </cell>
          <cell r="J15">
            <v>0</v>
          </cell>
          <cell r="K15">
            <v>0</v>
          </cell>
          <cell r="L15">
            <v>1240.5912000000001</v>
          </cell>
          <cell r="M15">
            <v>476.7192</v>
          </cell>
          <cell r="N15">
            <v>336.55920000000003</v>
          </cell>
          <cell r="O15">
            <v>140.15999999999997</v>
          </cell>
          <cell r="P15">
            <v>1267.5719999999999</v>
          </cell>
          <cell r="Q15">
            <v>10.074</v>
          </cell>
          <cell r="R15">
            <v>0</v>
          </cell>
          <cell r="S15">
            <v>7.5335999999999999</v>
          </cell>
          <cell r="T15">
            <v>0</v>
          </cell>
        </row>
        <row r="16">
          <cell r="A16" t="str">
            <v>Liberia</v>
          </cell>
          <cell r="C16">
            <v>0</v>
          </cell>
          <cell r="D16">
            <v>0</v>
          </cell>
          <cell r="E16">
            <v>542.59439999999995</v>
          </cell>
          <cell r="F16">
            <v>0</v>
          </cell>
          <cell r="G16">
            <v>1331.8704000000002</v>
          </cell>
          <cell r="H16">
            <v>282.072</v>
          </cell>
          <cell r="I16">
            <v>0</v>
          </cell>
          <cell r="J16">
            <v>0</v>
          </cell>
          <cell r="K16">
            <v>0</v>
          </cell>
          <cell r="L16">
            <v>2156.5368000000003</v>
          </cell>
          <cell r="M16">
            <v>243.8784</v>
          </cell>
          <cell r="N16">
            <v>109.2372</v>
          </cell>
          <cell r="O16">
            <v>134.6412</v>
          </cell>
          <cell r="P16">
            <v>2290.7399999999998</v>
          </cell>
          <cell r="Q16">
            <v>9.7236000000000011</v>
          </cell>
          <cell r="R16">
            <v>0</v>
          </cell>
          <cell r="S16">
            <v>142.35</v>
          </cell>
          <cell r="T16">
            <v>0</v>
          </cell>
        </row>
        <row r="17">
          <cell r="A17" t="str">
            <v>Mali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1675.4376</v>
          </cell>
          <cell r="H17">
            <v>224.86920000000001</v>
          </cell>
          <cell r="I17">
            <v>21.9</v>
          </cell>
          <cell r="J17">
            <v>0</v>
          </cell>
          <cell r="K17">
            <v>0</v>
          </cell>
          <cell r="L17">
            <v>1922.2068000000002</v>
          </cell>
          <cell r="M17">
            <v>3741.7464</v>
          </cell>
          <cell r="N17">
            <v>900.00239999999997</v>
          </cell>
          <cell r="O17">
            <v>2841.7440000000001</v>
          </cell>
          <cell r="P17">
            <v>4696.2359999999999</v>
          </cell>
          <cell r="Q17">
            <v>33.550800000000002</v>
          </cell>
          <cell r="R17">
            <v>0</v>
          </cell>
          <cell r="S17">
            <v>295.47479999999996</v>
          </cell>
          <cell r="T17">
            <v>0</v>
          </cell>
        </row>
        <row r="18">
          <cell r="A18" t="str">
            <v>Niger</v>
          </cell>
          <cell r="C18">
            <v>773.06999999999994</v>
          </cell>
          <cell r="D18">
            <v>3.9420000000000002</v>
          </cell>
          <cell r="E18">
            <v>0</v>
          </cell>
          <cell r="F18">
            <v>0</v>
          </cell>
          <cell r="G18">
            <v>85.234800000000007</v>
          </cell>
          <cell r="H18">
            <v>92.067599999999999</v>
          </cell>
          <cell r="I18">
            <v>0</v>
          </cell>
          <cell r="J18">
            <v>0</v>
          </cell>
          <cell r="K18">
            <v>266.39159999999998</v>
          </cell>
          <cell r="L18">
            <v>1220.7059999999999</v>
          </cell>
          <cell r="M18">
            <v>1033.242</v>
          </cell>
          <cell r="N18">
            <v>0</v>
          </cell>
          <cell r="O18">
            <v>1033.242</v>
          </cell>
          <cell r="P18">
            <v>2229.42</v>
          </cell>
          <cell r="Q18">
            <v>22.6008</v>
          </cell>
          <cell r="R18">
            <v>0</v>
          </cell>
          <cell r="S18">
            <v>164.16239999999999</v>
          </cell>
          <cell r="T18">
            <v>0</v>
          </cell>
        </row>
        <row r="19">
          <cell r="A19" t="str">
            <v>Nigeria</v>
          </cell>
          <cell r="C19">
            <v>0</v>
          </cell>
          <cell r="D19">
            <v>0</v>
          </cell>
          <cell r="E19">
            <v>99816.958799999993</v>
          </cell>
          <cell r="F19">
            <v>0</v>
          </cell>
          <cell r="G19">
            <v>45404.394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145221.35279999999</v>
          </cell>
          <cell r="M19">
            <v>0</v>
          </cell>
          <cell r="N19">
            <v>7215.9624000000003</v>
          </cell>
          <cell r="O19">
            <v>-7215.9624000000003</v>
          </cell>
          <cell r="P19">
            <v>135942.93599999999</v>
          </cell>
          <cell r="Q19">
            <v>1308.3935999999999</v>
          </cell>
          <cell r="R19">
            <v>0</v>
          </cell>
          <cell r="S19">
            <v>9639.7667999999994</v>
          </cell>
          <cell r="T19">
            <v>0</v>
          </cell>
        </row>
        <row r="20">
          <cell r="A20" t="str">
            <v>Senegal</v>
          </cell>
          <cell r="C20">
            <v>1873.7639999999999</v>
          </cell>
          <cell r="D20">
            <v>0</v>
          </cell>
          <cell r="E20">
            <v>1529.5836000000002</v>
          </cell>
          <cell r="F20">
            <v>0</v>
          </cell>
          <cell r="G20">
            <v>405.9384</v>
          </cell>
          <cell r="H20">
            <v>1320.6575999999998</v>
          </cell>
          <cell r="I20">
            <v>0</v>
          </cell>
          <cell r="J20">
            <v>0</v>
          </cell>
          <cell r="K20">
            <v>686.25840000000005</v>
          </cell>
          <cell r="L20">
            <v>5816.2019999999993</v>
          </cell>
          <cell r="M20">
            <v>2541.1007999999997</v>
          </cell>
          <cell r="N20">
            <v>0</v>
          </cell>
          <cell r="O20">
            <v>2541.1007999999997</v>
          </cell>
          <cell r="P20">
            <v>8055.6959999999999</v>
          </cell>
          <cell r="Q20">
            <v>77.000400000000013</v>
          </cell>
          <cell r="R20">
            <v>0</v>
          </cell>
          <cell r="S20">
            <v>418.37759999999997</v>
          </cell>
          <cell r="T20">
            <v>0</v>
          </cell>
        </row>
        <row r="21">
          <cell r="A21" t="str">
            <v>Sierra Leone</v>
          </cell>
          <cell r="C21">
            <v>0</v>
          </cell>
          <cell r="D21">
            <v>0</v>
          </cell>
          <cell r="E21">
            <v>1534.4892000000002</v>
          </cell>
          <cell r="F21">
            <v>0</v>
          </cell>
          <cell r="G21">
            <v>3625.8516</v>
          </cell>
          <cell r="H21">
            <v>940.82400000000007</v>
          </cell>
          <cell r="I21">
            <v>32.061599999999999</v>
          </cell>
          <cell r="J21">
            <v>0</v>
          </cell>
          <cell r="K21">
            <v>0</v>
          </cell>
          <cell r="L21">
            <v>6133.2264000000005</v>
          </cell>
          <cell r="M21">
            <v>10.161599999999998</v>
          </cell>
          <cell r="N21">
            <v>0</v>
          </cell>
          <cell r="O21">
            <v>10.161599999999998</v>
          </cell>
          <cell r="P21">
            <v>6126.7439999999997</v>
          </cell>
          <cell r="Q21">
            <v>40.558800000000005</v>
          </cell>
          <cell r="R21">
            <v>0</v>
          </cell>
          <cell r="S21">
            <v>318.25079999999997</v>
          </cell>
          <cell r="T21">
            <v>9.1104000000000003</v>
          </cell>
        </row>
        <row r="22">
          <cell r="A22" t="str">
            <v>Togo/Benin</v>
          </cell>
          <cell r="C22">
            <v>0</v>
          </cell>
          <cell r="D22">
            <v>0</v>
          </cell>
          <cell r="E22">
            <v>0.17519999999999999</v>
          </cell>
          <cell r="F22">
            <v>0</v>
          </cell>
          <cell r="G22">
            <v>469.0104</v>
          </cell>
          <cell r="H22">
            <v>2374.5731999999998</v>
          </cell>
          <cell r="I22">
            <v>43.8</v>
          </cell>
          <cell r="J22">
            <v>0</v>
          </cell>
          <cell r="K22">
            <v>0</v>
          </cell>
          <cell r="L22">
            <v>2887.5587999999998</v>
          </cell>
          <cell r="M22">
            <v>6497.029199999999</v>
          </cell>
          <cell r="N22">
            <v>0</v>
          </cell>
          <cell r="O22">
            <v>6497.029199999999</v>
          </cell>
          <cell r="P22">
            <v>8874.7559999999994</v>
          </cell>
          <cell r="Q22">
            <v>93.731999999999985</v>
          </cell>
          <cell r="R22">
            <v>0</v>
          </cell>
          <cell r="S22">
            <v>322.19279999999998</v>
          </cell>
          <cell r="T22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All"/>
      <sheetName val="TechCosts"/>
      <sheetName val="OtherParams"/>
      <sheetName val="Single"/>
      <sheetName val="RENewCap"/>
      <sheetName val="REProd"/>
      <sheetName val="Sum"/>
      <sheetName val="ByCountry"/>
      <sheetName val="ByProject"/>
      <sheetName val="DemandsPrices"/>
      <sheetName val="map"/>
      <sheetName val="map_Rep"/>
      <sheetName val="TransRaw"/>
      <sheetName val="RawBUw"/>
      <sheetName val="RawCIw"/>
      <sheetName val="RawGAw"/>
      <sheetName val="RawGHw"/>
      <sheetName val="RawGUw"/>
      <sheetName val="RawGBw"/>
      <sheetName val="RawLIw"/>
      <sheetName val="RawMAw"/>
      <sheetName val="RawNGw"/>
      <sheetName val="RawNIw"/>
      <sheetName val="RawSEw"/>
      <sheetName val="RawSIw"/>
      <sheetName val="RawTBw"/>
    </sheetNames>
    <sheetDataSet>
      <sheetData sheetId="0"/>
      <sheetData sheetId="1"/>
      <sheetData sheetId="2"/>
      <sheetData sheetId="3"/>
      <sheetData sheetId="4">
        <row r="396">
          <cell r="C396" t="str">
            <v>Coal</v>
          </cell>
          <cell r="D396" t="str">
            <v>Oil</v>
          </cell>
          <cell r="E396" t="str">
            <v>Gas</v>
          </cell>
          <cell r="F396" t="str">
            <v>Nuclear</v>
          </cell>
          <cell r="G396" t="str">
            <v>Hydro</v>
          </cell>
          <cell r="H396" t="str">
            <v>Biomass</v>
          </cell>
          <cell r="I396" t="str">
            <v>Solar PV</v>
          </cell>
          <cell r="J396" t="str">
            <v>Solar Thermal</v>
          </cell>
          <cell r="K396" t="str">
            <v>Wind</v>
          </cell>
          <cell r="L396" t="str">
            <v>Total Cent.</v>
          </cell>
          <cell r="M396" t="str">
            <v>Dist. Oil</v>
          </cell>
          <cell r="N396" t="str">
            <v>Dist. Biomass</v>
          </cell>
          <cell r="O396" t="str">
            <v>Mini Hydro</v>
          </cell>
          <cell r="P396" t="str">
            <v>Dist.Solar PV</v>
          </cell>
          <cell r="Q396" t="str">
            <v>Total Decent</v>
          </cell>
        </row>
        <row r="397">
          <cell r="C397">
            <v>0</v>
          </cell>
          <cell r="D397">
            <v>2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2</v>
          </cell>
          <cell r="M397">
            <v>31.88</v>
          </cell>
          <cell r="N397">
            <v>0</v>
          </cell>
          <cell r="O397">
            <v>0</v>
          </cell>
          <cell r="P397">
            <v>0</v>
          </cell>
          <cell r="Q397">
            <v>31.88</v>
          </cell>
        </row>
        <row r="398">
          <cell r="C398">
            <v>0</v>
          </cell>
          <cell r="D398">
            <v>302.10000000000002</v>
          </cell>
          <cell r="E398">
            <v>3033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3335.1</v>
          </cell>
          <cell r="M398">
            <v>1309.6599999999999</v>
          </cell>
          <cell r="N398">
            <v>0</v>
          </cell>
          <cell r="O398">
            <v>0</v>
          </cell>
          <cell r="P398">
            <v>0</v>
          </cell>
          <cell r="Q398">
            <v>1309.6599999999999</v>
          </cell>
        </row>
        <row r="399">
          <cell r="C399">
            <v>0</v>
          </cell>
          <cell r="D399">
            <v>261.33999999999997</v>
          </cell>
          <cell r="E399">
            <v>4366</v>
          </cell>
          <cell r="F399">
            <v>0</v>
          </cell>
          <cell r="G399">
            <v>0</v>
          </cell>
          <cell r="H399">
            <v>30</v>
          </cell>
          <cell r="I399">
            <v>40</v>
          </cell>
          <cell r="J399">
            <v>0</v>
          </cell>
          <cell r="K399">
            <v>1</v>
          </cell>
          <cell r="L399">
            <v>4698.34</v>
          </cell>
          <cell r="M399">
            <v>891.4799999999999</v>
          </cell>
          <cell r="N399">
            <v>0</v>
          </cell>
          <cell r="O399">
            <v>0</v>
          </cell>
          <cell r="P399">
            <v>0</v>
          </cell>
          <cell r="Q399">
            <v>891.4799999999999</v>
          </cell>
        </row>
        <row r="400">
          <cell r="C400">
            <v>0</v>
          </cell>
          <cell r="D400">
            <v>117.89</v>
          </cell>
          <cell r="E400">
            <v>2371.2999999999997</v>
          </cell>
          <cell r="F400">
            <v>0</v>
          </cell>
          <cell r="G400">
            <v>384</v>
          </cell>
          <cell r="H400">
            <v>35</v>
          </cell>
          <cell r="I400">
            <v>22.29</v>
          </cell>
          <cell r="J400">
            <v>0</v>
          </cell>
          <cell r="K400">
            <v>20</v>
          </cell>
          <cell r="L400">
            <v>2950.48</v>
          </cell>
          <cell r="M400">
            <v>273.76</v>
          </cell>
          <cell r="N400">
            <v>0</v>
          </cell>
          <cell r="O400">
            <v>0</v>
          </cell>
          <cell r="P400">
            <v>7.8000000000000007</v>
          </cell>
          <cell r="Q400">
            <v>281.56</v>
          </cell>
        </row>
        <row r="401">
          <cell r="C401">
            <v>0</v>
          </cell>
          <cell r="D401">
            <v>144.16</v>
          </cell>
          <cell r="E401">
            <v>896</v>
          </cell>
          <cell r="F401">
            <v>0</v>
          </cell>
          <cell r="G401">
            <v>6</v>
          </cell>
          <cell r="H401">
            <v>193.8</v>
          </cell>
          <cell r="I401">
            <v>89.18</v>
          </cell>
          <cell r="J401">
            <v>0</v>
          </cell>
          <cell r="K401">
            <v>426.17999999999995</v>
          </cell>
          <cell r="L401">
            <v>1755.32</v>
          </cell>
          <cell r="M401">
            <v>210.04</v>
          </cell>
          <cell r="N401">
            <v>0</v>
          </cell>
          <cell r="O401">
            <v>303.80000000000007</v>
          </cell>
          <cell r="P401">
            <v>7</v>
          </cell>
          <cell r="Q401">
            <v>520.83999999999992</v>
          </cell>
        </row>
        <row r="402">
          <cell r="C402">
            <v>0</v>
          </cell>
          <cell r="D402">
            <v>2</v>
          </cell>
          <cell r="E402">
            <v>3089.0600000000004</v>
          </cell>
          <cell r="F402">
            <v>0</v>
          </cell>
          <cell r="G402">
            <v>557.41</v>
          </cell>
          <cell r="H402">
            <v>101.5</v>
          </cell>
          <cell r="I402">
            <v>174.2</v>
          </cell>
          <cell r="J402">
            <v>0</v>
          </cell>
          <cell r="K402">
            <v>506.04</v>
          </cell>
          <cell r="L402">
            <v>4430.21</v>
          </cell>
          <cell r="M402">
            <v>161.63</v>
          </cell>
          <cell r="N402">
            <v>0</v>
          </cell>
          <cell r="O402">
            <v>52.16</v>
          </cell>
          <cell r="P402">
            <v>2.7800000000000002</v>
          </cell>
          <cell r="Q402">
            <v>216.57</v>
          </cell>
        </row>
        <row r="403">
          <cell r="C403">
            <v>250</v>
          </cell>
          <cell r="D403">
            <v>2</v>
          </cell>
          <cell r="E403">
            <v>2792.9</v>
          </cell>
          <cell r="F403">
            <v>0</v>
          </cell>
          <cell r="G403">
            <v>26</v>
          </cell>
          <cell r="H403">
            <v>102.4</v>
          </cell>
          <cell r="I403">
            <v>294.7</v>
          </cell>
          <cell r="J403">
            <v>0</v>
          </cell>
          <cell r="K403">
            <v>42.36</v>
          </cell>
          <cell r="L403">
            <v>3510.36</v>
          </cell>
          <cell r="M403">
            <v>189.02</v>
          </cell>
          <cell r="N403">
            <v>0</v>
          </cell>
          <cell r="O403">
            <v>162.91000000000003</v>
          </cell>
          <cell r="P403">
            <v>8</v>
          </cell>
          <cell r="Q403">
            <v>359.92999999999995</v>
          </cell>
        </row>
        <row r="404">
          <cell r="C404">
            <v>0</v>
          </cell>
          <cell r="D404">
            <v>2</v>
          </cell>
          <cell r="E404">
            <v>2019.27</v>
          </cell>
          <cell r="F404">
            <v>0</v>
          </cell>
          <cell r="G404">
            <v>3279.2</v>
          </cell>
          <cell r="H404">
            <v>9.59</v>
          </cell>
          <cell r="I404">
            <v>32.72</v>
          </cell>
          <cell r="J404">
            <v>0</v>
          </cell>
          <cell r="K404">
            <v>14.57</v>
          </cell>
          <cell r="L404">
            <v>5357.35</v>
          </cell>
          <cell r="M404">
            <v>194.22000000000003</v>
          </cell>
          <cell r="N404">
            <v>0</v>
          </cell>
          <cell r="O404">
            <v>171.59999999999997</v>
          </cell>
          <cell r="P404">
            <v>0</v>
          </cell>
          <cell r="Q404">
            <v>365.82000000000005</v>
          </cell>
        </row>
        <row r="405">
          <cell r="C405">
            <v>80.3</v>
          </cell>
          <cell r="D405">
            <v>2</v>
          </cell>
          <cell r="E405">
            <v>1800</v>
          </cell>
          <cell r="F405">
            <v>0</v>
          </cell>
          <cell r="G405">
            <v>1005.77</v>
          </cell>
          <cell r="H405">
            <v>160.38</v>
          </cell>
          <cell r="I405">
            <v>4.21</v>
          </cell>
          <cell r="J405">
            <v>0</v>
          </cell>
          <cell r="K405">
            <v>15.28</v>
          </cell>
          <cell r="L405">
            <v>3067.9399999999996</v>
          </cell>
          <cell r="M405">
            <v>204.32999999999998</v>
          </cell>
          <cell r="N405">
            <v>0</v>
          </cell>
          <cell r="O405">
            <v>133.26</v>
          </cell>
          <cell r="P405">
            <v>0</v>
          </cell>
          <cell r="Q405">
            <v>337.59000000000003</v>
          </cell>
        </row>
        <row r="406">
          <cell r="C406">
            <v>0</v>
          </cell>
          <cell r="D406">
            <v>2</v>
          </cell>
          <cell r="E406">
            <v>1902.49</v>
          </cell>
          <cell r="F406">
            <v>0</v>
          </cell>
          <cell r="G406">
            <v>591.49</v>
          </cell>
          <cell r="H406">
            <v>24.019999999999996</v>
          </cell>
          <cell r="I406">
            <v>83.84</v>
          </cell>
          <cell r="J406">
            <v>0</v>
          </cell>
          <cell r="K406">
            <v>16.3</v>
          </cell>
          <cell r="L406">
            <v>2620.1400000000003</v>
          </cell>
          <cell r="M406">
            <v>210.84</v>
          </cell>
          <cell r="N406">
            <v>0</v>
          </cell>
          <cell r="O406">
            <v>95.08</v>
          </cell>
          <cell r="P406">
            <v>7.6</v>
          </cell>
          <cell r="Q406">
            <v>313.52000000000004</v>
          </cell>
        </row>
        <row r="407">
          <cell r="C407">
            <v>0</v>
          </cell>
          <cell r="D407">
            <v>2</v>
          </cell>
          <cell r="E407">
            <v>1313.59</v>
          </cell>
          <cell r="F407">
            <v>0</v>
          </cell>
          <cell r="G407">
            <v>1620.8</v>
          </cell>
          <cell r="H407">
            <v>22.310000000000002</v>
          </cell>
          <cell r="I407">
            <v>0</v>
          </cell>
          <cell r="J407">
            <v>0</v>
          </cell>
          <cell r="K407">
            <v>17.97</v>
          </cell>
          <cell r="L407">
            <v>2976.67</v>
          </cell>
          <cell r="M407">
            <v>171.77999999999997</v>
          </cell>
          <cell r="N407">
            <v>0</v>
          </cell>
          <cell r="O407">
            <v>155.72999999999999</v>
          </cell>
          <cell r="P407">
            <v>10</v>
          </cell>
          <cell r="Q407">
            <v>337.50999999999993</v>
          </cell>
        </row>
        <row r="408">
          <cell r="C408">
            <v>0</v>
          </cell>
          <cell r="D408">
            <v>2</v>
          </cell>
          <cell r="E408">
            <v>274.54000000000002</v>
          </cell>
          <cell r="F408">
            <v>0</v>
          </cell>
          <cell r="G408">
            <v>1590.13</v>
          </cell>
          <cell r="H408">
            <v>36.11</v>
          </cell>
          <cell r="I408">
            <v>59.25</v>
          </cell>
          <cell r="J408">
            <v>0</v>
          </cell>
          <cell r="K408">
            <v>20.76</v>
          </cell>
          <cell r="L408">
            <v>1982.79</v>
          </cell>
          <cell r="M408">
            <v>1486.1599999999999</v>
          </cell>
          <cell r="N408">
            <v>0</v>
          </cell>
          <cell r="O408">
            <v>195.24</v>
          </cell>
          <cell r="P408">
            <v>2.2000000000000002</v>
          </cell>
          <cell r="Q408">
            <v>1683.6</v>
          </cell>
        </row>
        <row r="409">
          <cell r="C409">
            <v>0</v>
          </cell>
          <cell r="D409">
            <v>2</v>
          </cell>
          <cell r="E409">
            <v>110.11</v>
          </cell>
          <cell r="F409">
            <v>0</v>
          </cell>
          <cell r="G409">
            <v>1670.5</v>
          </cell>
          <cell r="H409">
            <v>42.93</v>
          </cell>
          <cell r="I409">
            <v>49.809999999999995</v>
          </cell>
          <cell r="J409">
            <v>0</v>
          </cell>
          <cell r="K409">
            <v>20.07</v>
          </cell>
          <cell r="L409">
            <v>1895.42</v>
          </cell>
          <cell r="M409">
            <v>1072.2099999999998</v>
          </cell>
          <cell r="N409">
            <v>0</v>
          </cell>
          <cell r="O409">
            <v>181.66</v>
          </cell>
          <cell r="P409">
            <v>2.0699999999999998</v>
          </cell>
          <cell r="Q409">
            <v>1255.9399999999998</v>
          </cell>
        </row>
        <row r="410">
          <cell r="C410">
            <v>0</v>
          </cell>
          <cell r="D410">
            <v>2</v>
          </cell>
          <cell r="E410">
            <v>85.26</v>
          </cell>
          <cell r="F410">
            <v>0</v>
          </cell>
          <cell r="G410">
            <v>1590.87</v>
          </cell>
          <cell r="H410">
            <v>412.6</v>
          </cell>
          <cell r="I410">
            <v>241.85</v>
          </cell>
          <cell r="J410">
            <v>0</v>
          </cell>
          <cell r="K410">
            <v>21.18</v>
          </cell>
          <cell r="L410">
            <v>2353.7599999999998</v>
          </cell>
          <cell r="M410">
            <v>269.35000000000002</v>
          </cell>
          <cell r="N410">
            <v>0</v>
          </cell>
          <cell r="O410">
            <v>189.1</v>
          </cell>
          <cell r="P410">
            <v>9.9700000000000006</v>
          </cell>
          <cell r="Q410">
            <v>468.42</v>
          </cell>
        </row>
        <row r="411">
          <cell r="C411">
            <v>0</v>
          </cell>
          <cell r="D411">
            <v>2</v>
          </cell>
          <cell r="E411">
            <v>48.690000000000005</v>
          </cell>
          <cell r="F411">
            <v>0</v>
          </cell>
          <cell r="G411">
            <v>1005.51</v>
          </cell>
          <cell r="H411">
            <v>252.77000000000004</v>
          </cell>
          <cell r="I411">
            <v>1226.1299999999999</v>
          </cell>
          <cell r="J411">
            <v>0</v>
          </cell>
          <cell r="K411">
            <v>22.58</v>
          </cell>
          <cell r="L411">
            <v>2557.6799999999998</v>
          </cell>
          <cell r="M411">
            <v>136.07</v>
          </cell>
          <cell r="N411">
            <v>0</v>
          </cell>
          <cell r="O411">
            <v>232.81</v>
          </cell>
          <cell r="P411">
            <v>3.3100000000000005</v>
          </cell>
          <cell r="Q411">
            <v>372.18999999999994</v>
          </cell>
        </row>
        <row r="412">
          <cell r="C412">
            <v>0</v>
          </cell>
          <cell r="D412">
            <v>2</v>
          </cell>
          <cell r="E412">
            <v>71.16</v>
          </cell>
          <cell r="F412">
            <v>0</v>
          </cell>
          <cell r="G412">
            <v>1091.54</v>
          </cell>
          <cell r="H412">
            <v>320.39999999999998</v>
          </cell>
          <cell r="I412">
            <v>1427.2199999999998</v>
          </cell>
          <cell r="J412">
            <v>1.07</v>
          </cell>
          <cell r="K412">
            <v>71.19</v>
          </cell>
          <cell r="L412">
            <v>2984.58</v>
          </cell>
          <cell r="M412">
            <v>206.99</v>
          </cell>
          <cell r="N412">
            <v>0</v>
          </cell>
          <cell r="O412">
            <v>227.96</v>
          </cell>
          <cell r="P412">
            <v>1.74</v>
          </cell>
          <cell r="Q412">
            <v>436.69000000000005</v>
          </cell>
        </row>
        <row r="413">
          <cell r="C413">
            <v>9.06</v>
          </cell>
          <cell r="D413">
            <v>2</v>
          </cell>
          <cell r="E413">
            <v>3.57</v>
          </cell>
          <cell r="F413">
            <v>0</v>
          </cell>
          <cell r="G413">
            <v>1171.3000000000002</v>
          </cell>
          <cell r="H413">
            <v>339.36</v>
          </cell>
          <cell r="I413">
            <v>1495.82</v>
          </cell>
          <cell r="J413">
            <v>11.07</v>
          </cell>
          <cell r="K413">
            <v>29.96</v>
          </cell>
          <cell r="L413">
            <v>3062.1399999999994</v>
          </cell>
          <cell r="M413">
            <v>197.75</v>
          </cell>
          <cell r="N413">
            <v>0</v>
          </cell>
          <cell r="O413">
            <v>249.60999999999999</v>
          </cell>
          <cell r="P413">
            <v>47.89</v>
          </cell>
          <cell r="Q413">
            <v>495.25000000000006</v>
          </cell>
        </row>
        <row r="414">
          <cell r="C414">
            <v>50.23</v>
          </cell>
          <cell r="D414">
            <v>2</v>
          </cell>
          <cell r="E414">
            <v>100.7</v>
          </cell>
          <cell r="F414">
            <v>0</v>
          </cell>
          <cell r="G414">
            <v>183</v>
          </cell>
          <cell r="H414">
            <v>974.01</v>
          </cell>
          <cell r="I414">
            <v>624.21999999999991</v>
          </cell>
          <cell r="J414">
            <v>135.26999999999998</v>
          </cell>
          <cell r="K414">
            <v>31.4</v>
          </cell>
          <cell r="L414">
            <v>2100.83</v>
          </cell>
          <cell r="M414">
            <v>212.63</v>
          </cell>
          <cell r="N414">
            <v>0</v>
          </cell>
          <cell r="O414">
            <v>425.98999999999995</v>
          </cell>
          <cell r="P414">
            <v>76.59</v>
          </cell>
          <cell r="Q414">
            <v>715.21</v>
          </cell>
        </row>
        <row r="415">
          <cell r="C415">
            <v>0</v>
          </cell>
          <cell r="D415">
            <v>2</v>
          </cell>
          <cell r="E415">
            <v>226.67</v>
          </cell>
          <cell r="F415">
            <v>0</v>
          </cell>
          <cell r="G415">
            <v>156</v>
          </cell>
          <cell r="H415">
            <v>1437.54</v>
          </cell>
          <cell r="I415">
            <v>594.91000000000008</v>
          </cell>
          <cell r="J415">
            <v>328.81</v>
          </cell>
          <cell r="K415">
            <v>32.54</v>
          </cell>
          <cell r="L415">
            <v>2778.47</v>
          </cell>
          <cell r="M415">
            <v>255.51</v>
          </cell>
          <cell r="N415">
            <v>0</v>
          </cell>
          <cell r="O415">
            <v>273.65999999999997</v>
          </cell>
          <cell r="P415">
            <v>34.880000000000003</v>
          </cell>
          <cell r="Q415">
            <v>564.04999999999995</v>
          </cell>
        </row>
        <row r="416">
          <cell r="C416">
            <v>0</v>
          </cell>
          <cell r="D416">
            <v>2</v>
          </cell>
          <cell r="E416">
            <v>7.69</v>
          </cell>
          <cell r="F416">
            <v>0</v>
          </cell>
          <cell r="G416">
            <v>0</v>
          </cell>
          <cell r="H416">
            <v>908.37</v>
          </cell>
          <cell r="I416">
            <v>590.04</v>
          </cell>
          <cell r="J416">
            <v>829.43999999999994</v>
          </cell>
          <cell r="K416">
            <v>35.370000000000005</v>
          </cell>
          <cell r="L416">
            <v>2372.91</v>
          </cell>
          <cell r="M416">
            <v>166.83</v>
          </cell>
          <cell r="N416">
            <v>0</v>
          </cell>
          <cell r="O416">
            <v>277.34999999999997</v>
          </cell>
          <cell r="P416">
            <v>643.58000000000004</v>
          </cell>
          <cell r="Q416">
            <v>1087.76</v>
          </cell>
        </row>
        <row r="417">
          <cell r="C417">
            <v>0</v>
          </cell>
          <cell r="D417">
            <v>2</v>
          </cell>
          <cell r="E417">
            <v>0</v>
          </cell>
          <cell r="F417">
            <v>0</v>
          </cell>
          <cell r="G417">
            <v>115.08</v>
          </cell>
          <cell r="H417">
            <v>203.39</v>
          </cell>
          <cell r="I417">
            <v>554.13</v>
          </cell>
          <cell r="J417">
            <v>807.25999999999988</v>
          </cell>
          <cell r="K417">
            <v>30.61</v>
          </cell>
          <cell r="L417">
            <v>1712.4700000000003</v>
          </cell>
          <cell r="M417">
            <v>307.19</v>
          </cell>
          <cell r="N417">
            <v>0</v>
          </cell>
          <cell r="O417">
            <v>215.57000000000002</v>
          </cell>
          <cell r="P417">
            <v>991.17</v>
          </cell>
          <cell r="Q417">
            <v>1513.9300000000003</v>
          </cell>
        </row>
      </sheetData>
      <sheetData sheetId="5"/>
      <sheetData sheetId="6">
        <row r="10">
          <cell r="B10">
            <v>2010</v>
          </cell>
          <cell r="C10">
            <v>239.84879999999998</v>
          </cell>
          <cell r="D10">
            <v>7667.9784</v>
          </cell>
          <cell r="E10">
            <v>28499.784</v>
          </cell>
          <cell r="F10">
            <v>0</v>
          </cell>
          <cell r="G10">
            <v>10406.529599999998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46814.140799999994</v>
          </cell>
          <cell r="M10">
            <v>3499.4448000000002</v>
          </cell>
          <cell r="N10">
            <v>3604.1268</v>
          </cell>
          <cell r="O10">
            <v>0</v>
          </cell>
          <cell r="P10">
            <v>39195.744000000006</v>
          </cell>
          <cell r="Q10">
            <v>1441.4580000000001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2011</v>
          </cell>
          <cell r="C11">
            <v>239.84879999999998</v>
          </cell>
          <cell r="D11">
            <v>6379.2948000000006</v>
          </cell>
          <cell r="E11">
            <v>47270.098799999992</v>
          </cell>
          <cell r="F11">
            <v>0</v>
          </cell>
          <cell r="G11">
            <v>10406.529599999998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64295.771999999997</v>
          </cell>
          <cell r="M11">
            <v>9698.2836000000007</v>
          </cell>
          <cell r="N11">
            <v>9957.6671999999999</v>
          </cell>
          <cell r="O11">
            <v>0</v>
          </cell>
          <cell r="P11">
            <v>54206.004000000001</v>
          </cell>
          <cell r="Q11">
            <v>1376.9844000000001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2012</v>
          </cell>
          <cell r="C12">
            <v>239.84879999999998</v>
          </cell>
          <cell r="D12">
            <v>6491.5980000000018</v>
          </cell>
          <cell r="E12">
            <v>68002.653600000005</v>
          </cell>
          <cell r="F12">
            <v>0</v>
          </cell>
          <cell r="G12">
            <v>10406.529599999998</v>
          </cell>
          <cell r="H12">
            <v>224.86920000000001</v>
          </cell>
          <cell r="I12">
            <v>87.6</v>
          </cell>
          <cell r="J12">
            <v>0</v>
          </cell>
          <cell r="K12">
            <v>2.6279999999999997</v>
          </cell>
          <cell r="L12">
            <v>85455.727200000008</v>
          </cell>
          <cell r="M12">
            <v>9190.7291999999998</v>
          </cell>
          <cell r="N12">
            <v>9435.6587999999992</v>
          </cell>
          <cell r="O12">
            <v>0</v>
          </cell>
          <cell r="P12">
            <v>72672.959999999992</v>
          </cell>
          <cell r="Q12">
            <v>1518.2831999999999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2013</v>
          </cell>
          <cell r="C13">
            <v>239.84879999999998</v>
          </cell>
          <cell r="D13">
            <v>3489.5459999999998</v>
          </cell>
          <cell r="E13">
            <v>76682.236800000013</v>
          </cell>
          <cell r="F13">
            <v>0</v>
          </cell>
          <cell r="G13">
            <v>10588.4748</v>
          </cell>
          <cell r="H13">
            <v>487.2312</v>
          </cell>
          <cell r="I13">
            <v>136.39320000000001</v>
          </cell>
          <cell r="J13">
            <v>0</v>
          </cell>
          <cell r="K13">
            <v>55.187999999999995</v>
          </cell>
          <cell r="L13">
            <v>91678.918799999999</v>
          </cell>
          <cell r="M13">
            <v>13173.988800000001</v>
          </cell>
          <cell r="N13">
            <v>13544.624400000001</v>
          </cell>
          <cell r="O13">
            <v>0</v>
          </cell>
          <cell r="P13">
            <v>78638.52</v>
          </cell>
          <cell r="Q13">
            <v>1827.1608000000001</v>
          </cell>
          <cell r="R13">
            <v>0</v>
          </cell>
          <cell r="S13">
            <v>0</v>
          </cell>
          <cell r="T13">
            <v>13.6656</v>
          </cell>
        </row>
        <row r="14">
          <cell r="B14">
            <v>2014</v>
          </cell>
          <cell r="C14">
            <v>239.84879999999998</v>
          </cell>
          <cell r="D14">
            <v>2240.8955999999998</v>
          </cell>
          <cell r="E14">
            <v>81881.384399999995</v>
          </cell>
          <cell r="F14">
            <v>0</v>
          </cell>
          <cell r="G14">
            <v>10625.88</v>
          </cell>
          <cell r="H14">
            <v>1430.0700000000002</v>
          </cell>
          <cell r="I14">
            <v>331.56599999999992</v>
          </cell>
          <cell r="J14">
            <v>0</v>
          </cell>
          <cell r="K14">
            <v>1153.2540000000001</v>
          </cell>
          <cell r="L14">
            <v>97902.89880000001</v>
          </cell>
          <cell r="M14">
            <v>11912.110799999999</v>
          </cell>
          <cell r="N14">
            <v>12284.6736</v>
          </cell>
          <cell r="O14">
            <v>0</v>
          </cell>
          <cell r="P14">
            <v>85446.791999999987</v>
          </cell>
          <cell r="Q14">
            <v>1235.2475999999999</v>
          </cell>
          <cell r="R14">
            <v>0</v>
          </cell>
          <cell r="S14">
            <v>1249.7892000000002</v>
          </cell>
          <cell r="T14">
            <v>25.929600000000001</v>
          </cell>
        </row>
        <row r="15">
          <cell r="B15">
            <v>2015</v>
          </cell>
          <cell r="C15">
            <v>0</v>
          </cell>
          <cell r="D15">
            <v>354.5172</v>
          </cell>
          <cell r="E15">
            <v>87916.060799999992</v>
          </cell>
          <cell r="F15">
            <v>0</v>
          </cell>
          <cell r="G15">
            <v>11672.524799999999</v>
          </cell>
          <cell r="H15">
            <v>1874.8152000000002</v>
          </cell>
          <cell r="I15">
            <v>712.80119999999999</v>
          </cell>
          <cell r="J15">
            <v>0</v>
          </cell>
          <cell r="K15">
            <v>2439.3096</v>
          </cell>
          <cell r="L15">
            <v>104970.02879999999</v>
          </cell>
          <cell r="M15">
            <v>9644.9351999999999</v>
          </cell>
          <cell r="N15">
            <v>9959.7695999999996</v>
          </cell>
          <cell r="O15">
            <v>0</v>
          </cell>
          <cell r="P15">
            <v>92342.66399999999</v>
          </cell>
          <cell r="Q15">
            <v>1216.326</v>
          </cell>
          <cell r="R15">
            <v>0</v>
          </cell>
          <cell r="S15">
            <v>1471.9428</v>
          </cell>
          <cell r="T15">
            <v>30.8352</v>
          </cell>
        </row>
        <row r="16">
          <cell r="B16">
            <v>2016</v>
          </cell>
          <cell r="C16">
            <v>1873.7639999999999</v>
          </cell>
          <cell r="D16">
            <v>811.2636</v>
          </cell>
          <cell r="E16">
            <v>95776.233599999992</v>
          </cell>
          <cell r="F16">
            <v>0</v>
          </cell>
          <cell r="G16">
            <v>11757.847199999998</v>
          </cell>
          <cell r="H16">
            <v>2323.7651999999998</v>
          </cell>
          <cell r="I16">
            <v>1357.8</v>
          </cell>
          <cell r="J16">
            <v>0</v>
          </cell>
          <cell r="K16">
            <v>2550.6492000000003</v>
          </cell>
          <cell r="L16">
            <v>116451.32279999999</v>
          </cell>
          <cell r="M16">
            <v>22683.932400000002</v>
          </cell>
          <cell r="N16">
            <v>23360.379600000004</v>
          </cell>
          <cell r="O16">
            <v>0</v>
          </cell>
          <cell r="P16">
            <v>103333.83599999998</v>
          </cell>
          <cell r="Q16">
            <v>1257.1476000000002</v>
          </cell>
          <cell r="R16">
            <v>0</v>
          </cell>
          <cell r="S16">
            <v>1976.8692000000001</v>
          </cell>
          <cell r="T16">
            <v>44.851199999999999</v>
          </cell>
        </row>
        <row r="17">
          <cell r="B17">
            <v>2017</v>
          </cell>
          <cell r="C17">
            <v>1873.7639999999999</v>
          </cell>
          <cell r="D17">
            <v>5.2559999999999993</v>
          </cell>
          <cell r="E17">
            <v>92433.680400000012</v>
          </cell>
          <cell r="F17">
            <v>0</v>
          </cell>
          <cell r="G17">
            <v>22530.194400000004</v>
          </cell>
          <cell r="H17">
            <v>2365.7255999999998</v>
          </cell>
          <cell r="I17">
            <v>1429.3691999999999</v>
          </cell>
          <cell r="J17">
            <v>0</v>
          </cell>
          <cell r="K17">
            <v>2588.9304000000002</v>
          </cell>
          <cell r="L17">
            <v>123226.92000000003</v>
          </cell>
          <cell r="M17">
            <v>27162.570000000003</v>
          </cell>
          <cell r="N17">
            <v>27908.396399999994</v>
          </cell>
          <cell r="O17">
            <v>0</v>
          </cell>
          <cell r="P17">
            <v>110308.548</v>
          </cell>
          <cell r="Q17">
            <v>1275.7187999999999</v>
          </cell>
          <cell r="R17">
            <v>0</v>
          </cell>
          <cell r="S17">
            <v>2491.4315999999994</v>
          </cell>
          <cell r="T17">
            <v>44.851199999999999</v>
          </cell>
        </row>
        <row r="18">
          <cell r="B18">
            <v>2018</v>
          </cell>
          <cell r="C18">
            <v>2471.4587999999999</v>
          </cell>
          <cell r="D18">
            <v>5.2559999999999993</v>
          </cell>
          <cell r="E18">
            <v>94583.734799999991</v>
          </cell>
          <cell r="F18">
            <v>0</v>
          </cell>
          <cell r="G18">
            <v>25767.0144</v>
          </cell>
          <cell r="H18">
            <v>3426.5616</v>
          </cell>
          <cell r="I18">
            <v>1438.5672</v>
          </cell>
          <cell r="J18">
            <v>0</v>
          </cell>
          <cell r="K18">
            <v>2629.1387999999997</v>
          </cell>
          <cell r="L18">
            <v>130321.7316</v>
          </cell>
          <cell r="M18">
            <v>24451.612799999999</v>
          </cell>
          <cell r="N18">
            <v>25113.343199999999</v>
          </cell>
          <cell r="O18">
            <v>0</v>
          </cell>
          <cell r="P18">
            <v>117682.71600000001</v>
          </cell>
          <cell r="Q18">
            <v>1307.9556</v>
          </cell>
          <cell r="R18">
            <v>0</v>
          </cell>
          <cell r="S18">
            <v>2953.4339999999997</v>
          </cell>
          <cell r="T18">
            <v>44.851199999999999</v>
          </cell>
        </row>
        <row r="19">
          <cell r="B19">
            <v>2019</v>
          </cell>
          <cell r="C19">
            <v>2471.4587999999999</v>
          </cell>
          <cell r="D19">
            <v>5.2559999999999993</v>
          </cell>
          <cell r="E19">
            <v>102221.66639999999</v>
          </cell>
          <cell r="F19">
            <v>0</v>
          </cell>
          <cell r="G19">
            <v>27849.791999999998</v>
          </cell>
          <cell r="H19">
            <v>3531.8568</v>
          </cell>
          <cell r="I19">
            <v>1622.0016000000003</v>
          </cell>
          <cell r="J19">
            <v>0</v>
          </cell>
          <cell r="K19">
            <v>2671.9751999999999</v>
          </cell>
          <cell r="L19">
            <v>140374.00679999997</v>
          </cell>
          <cell r="M19">
            <v>21335.330399999999</v>
          </cell>
          <cell r="N19">
            <v>22027.720799999999</v>
          </cell>
          <cell r="O19">
            <v>0</v>
          </cell>
          <cell r="P19">
            <v>127734.81599999996</v>
          </cell>
          <cell r="Q19">
            <v>1345.0979999999997</v>
          </cell>
          <cell r="R19">
            <v>0</v>
          </cell>
          <cell r="S19">
            <v>3414.9983999999995</v>
          </cell>
          <cell r="T19">
            <v>58.166399999999996</v>
          </cell>
        </row>
        <row r="20">
          <cell r="B20">
            <v>2020</v>
          </cell>
          <cell r="C20">
            <v>2471.4587999999999</v>
          </cell>
          <cell r="D20">
            <v>5.2559999999999993</v>
          </cell>
          <cell r="E20">
            <v>103922.6832</v>
          </cell>
          <cell r="F20">
            <v>0</v>
          </cell>
          <cell r="G20">
            <v>34499.508000000002</v>
          </cell>
          <cell r="H20">
            <v>3629.7060000000001</v>
          </cell>
          <cell r="I20">
            <v>1622.0016000000003</v>
          </cell>
          <cell r="J20">
            <v>0</v>
          </cell>
          <cell r="K20">
            <v>2719.1916000000001</v>
          </cell>
          <cell r="L20">
            <v>148869.8052</v>
          </cell>
          <cell r="M20">
            <v>24205.982399999994</v>
          </cell>
          <cell r="N20">
            <v>24923.075999999997</v>
          </cell>
          <cell r="O20">
            <v>0</v>
          </cell>
          <cell r="P20">
            <v>136658.628</v>
          </cell>
          <cell r="Q20">
            <v>1513.5528000000002</v>
          </cell>
          <cell r="R20">
            <v>0</v>
          </cell>
          <cell r="S20">
            <v>4019.9640000000004</v>
          </cell>
          <cell r="T20">
            <v>76.124399999999994</v>
          </cell>
        </row>
        <row r="21">
          <cell r="B21">
            <v>2021</v>
          </cell>
          <cell r="C21">
            <v>2471.4587999999999</v>
          </cell>
          <cell r="D21">
            <v>5.2559999999999993</v>
          </cell>
          <cell r="E21">
            <v>105920.40119999999</v>
          </cell>
          <cell r="F21">
            <v>0</v>
          </cell>
          <cell r="G21">
            <v>40953.350399999996</v>
          </cell>
          <cell r="H21">
            <v>3787.9115999999995</v>
          </cell>
          <cell r="I21">
            <v>1751.7372000000003</v>
          </cell>
          <cell r="J21">
            <v>0</v>
          </cell>
          <cell r="K21">
            <v>2773.6787999999997</v>
          </cell>
          <cell r="L21">
            <v>157663.79399999997</v>
          </cell>
          <cell r="M21">
            <v>21928.2948</v>
          </cell>
          <cell r="N21">
            <v>22557.788400000005</v>
          </cell>
          <cell r="O21">
            <v>0</v>
          </cell>
          <cell r="P21">
            <v>145608.72</v>
          </cell>
          <cell r="Q21">
            <v>1579.0775999999998</v>
          </cell>
          <cell r="R21">
            <v>0</v>
          </cell>
          <cell r="S21">
            <v>4718.1360000000004</v>
          </cell>
          <cell r="T21">
            <v>80.504400000000004</v>
          </cell>
        </row>
        <row r="22">
          <cell r="B22">
            <v>2022</v>
          </cell>
          <cell r="C22">
            <v>2471.4587999999999</v>
          </cell>
          <cell r="D22">
            <v>5.2559999999999993</v>
          </cell>
          <cell r="E22">
            <v>106809.62880000001</v>
          </cell>
          <cell r="F22">
            <v>0</v>
          </cell>
          <cell r="G22">
            <v>47745.854399999997</v>
          </cell>
          <cell r="H22">
            <v>3976.2516000000001</v>
          </cell>
          <cell r="I22">
            <v>1860.7116000000001</v>
          </cell>
          <cell r="J22">
            <v>0</v>
          </cell>
          <cell r="K22">
            <v>2826.5016000000001</v>
          </cell>
          <cell r="L22">
            <v>165695.66279999999</v>
          </cell>
          <cell r="M22">
            <v>19342.693200000002</v>
          </cell>
          <cell r="N22">
            <v>19906.136400000003</v>
          </cell>
          <cell r="O22">
            <v>0</v>
          </cell>
          <cell r="P22">
            <v>153773.03999999995</v>
          </cell>
          <cell r="Q22">
            <v>1522.7508</v>
          </cell>
          <cell r="R22">
            <v>0</v>
          </cell>
          <cell r="S22">
            <v>5404.2191999999995</v>
          </cell>
          <cell r="T22">
            <v>84.621600000000001</v>
          </cell>
        </row>
        <row r="23">
          <cell r="B23">
            <v>2023</v>
          </cell>
          <cell r="C23">
            <v>2471.4587999999999</v>
          </cell>
          <cell r="D23">
            <v>5.2559999999999993</v>
          </cell>
          <cell r="E23">
            <v>106467.5508</v>
          </cell>
          <cell r="F23">
            <v>0</v>
          </cell>
          <cell r="G23">
            <v>54200.31</v>
          </cell>
          <cell r="H23">
            <v>5784.4907999999996</v>
          </cell>
          <cell r="I23">
            <v>2389.9908000000005</v>
          </cell>
          <cell r="J23">
            <v>0</v>
          </cell>
          <cell r="K23">
            <v>2882.1275999999998</v>
          </cell>
          <cell r="L23">
            <v>174201.18479999999</v>
          </cell>
          <cell r="M23">
            <v>20461.3452</v>
          </cell>
          <cell r="N23">
            <v>21084.882000000001</v>
          </cell>
          <cell r="O23">
            <v>0</v>
          </cell>
          <cell r="P23">
            <v>162407.772</v>
          </cell>
          <cell r="Q23">
            <v>1532.6496</v>
          </cell>
          <cell r="R23">
            <v>0</v>
          </cell>
          <cell r="S23">
            <v>6141.0227999999997</v>
          </cell>
          <cell r="T23">
            <v>104.33159999999999</v>
          </cell>
        </row>
        <row r="24">
          <cell r="B24">
            <v>2024</v>
          </cell>
          <cell r="C24">
            <v>2471.4587999999999</v>
          </cell>
          <cell r="D24">
            <v>5.2559999999999993</v>
          </cell>
          <cell r="E24">
            <v>107132.60999999999</v>
          </cell>
          <cell r="F24">
            <v>0</v>
          </cell>
          <cell r="G24">
            <v>58582.938000000002</v>
          </cell>
          <cell r="H24">
            <v>6892.3680000000004</v>
          </cell>
          <cell r="I24">
            <v>5073.5292000000009</v>
          </cell>
          <cell r="J24">
            <v>0</v>
          </cell>
          <cell r="K24">
            <v>2941.4327999999996</v>
          </cell>
          <cell r="L24">
            <v>183099.59279999998</v>
          </cell>
          <cell r="M24">
            <v>19989.794399999999</v>
          </cell>
          <cell r="N24">
            <v>20605.534800000001</v>
          </cell>
          <cell r="O24">
            <v>0</v>
          </cell>
          <cell r="P24">
            <v>171546.20399999997</v>
          </cell>
          <cell r="Q24">
            <v>1507.2456000000002</v>
          </cell>
          <cell r="R24">
            <v>0</v>
          </cell>
          <cell r="S24">
            <v>6979.3548000000001</v>
          </cell>
          <cell r="T24">
            <v>110.9892</v>
          </cell>
        </row>
        <row r="25">
          <cell r="B25">
            <v>2025</v>
          </cell>
          <cell r="C25">
            <v>2471.4587999999999</v>
          </cell>
          <cell r="D25">
            <v>5.2559999999999993</v>
          </cell>
          <cell r="E25">
            <v>107052.28079999999</v>
          </cell>
          <cell r="F25">
            <v>0</v>
          </cell>
          <cell r="G25">
            <v>63387.272399999994</v>
          </cell>
          <cell r="H25">
            <v>8296.5959999999995</v>
          </cell>
          <cell r="I25">
            <v>8197.0823999999993</v>
          </cell>
          <cell r="J25">
            <v>3.3287999999999998</v>
          </cell>
          <cell r="K25">
            <v>3128.6339999999996</v>
          </cell>
          <cell r="L25">
            <v>192541.90919999994</v>
          </cell>
          <cell r="M25">
            <v>20349.655200000001</v>
          </cell>
          <cell r="N25">
            <v>21015.853200000001</v>
          </cell>
          <cell r="O25">
            <v>0</v>
          </cell>
          <cell r="P25">
            <v>181222.50000000003</v>
          </cell>
          <cell r="Q25">
            <v>1515.6552000000001</v>
          </cell>
          <cell r="R25">
            <v>0</v>
          </cell>
          <cell r="S25">
            <v>7855.7051999999994</v>
          </cell>
          <cell r="T25">
            <v>114.318</v>
          </cell>
          <cell r="AN25">
            <v>0</v>
          </cell>
          <cell r="AO25">
            <v>354.5172</v>
          </cell>
          <cell r="AP25">
            <v>87916.060799999992</v>
          </cell>
          <cell r="AQ25">
            <v>0</v>
          </cell>
          <cell r="AR25">
            <v>11672.524799999999</v>
          </cell>
          <cell r="AS25">
            <v>1874.8152000000002</v>
          </cell>
          <cell r="AT25">
            <v>712.80119999999999</v>
          </cell>
          <cell r="AU25">
            <v>0</v>
          </cell>
          <cell r="AV25">
            <v>2439.3096</v>
          </cell>
          <cell r="AW25">
            <v>0</v>
          </cell>
          <cell r="AX25">
            <v>1216.326</v>
          </cell>
          <cell r="AY25">
            <v>0</v>
          </cell>
          <cell r="AZ25">
            <v>1471.9428</v>
          </cell>
          <cell r="BA25">
            <v>30.8352</v>
          </cell>
        </row>
        <row r="26">
          <cell r="B26">
            <v>2026</v>
          </cell>
          <cell r="C26">
            <v>2538.9108000000001</v>
          </cell>
          <cell r="D26">
            <v>5.2559999999999993</v>
          </cell>
          <cell r="E26">
            <v>105944.31600000001</v>
          </cell>
          <cell r="F26">
            <v>0</v>
          </cell>
          <cell r="G26">
            <v>68574.944400000008</v>
          </cell>
          <cell r="H26">
            <v>9784.0439999999981</v>
          </cell>
          <cell r="I26">
            <v>11470.519200000001</v>
          </cell>
          <cell r="J26">
            <v>38.105999999999995</v>
          </cell>
          <cell r="K26">
            <v>3207.2988</v>
          </cell>
          <cell r="L26">
            <v>201563.39520000003</v>
          </cell>
          <cell r="M26">
            <v>18862.47</v>
          </cell>
          <cell r="N26">
            <v>19524.638399999996</v>
          </cell>
          <cell r="O26">
            <v>0</v>
          </cell>
          <cell r="P26">
            <v>190759.51199999999</v>
          </cell>
          <cell r="Q26">
            <v>1510.0488</v>
          </cell>
          <cell r="R26">
            <v>0</v>
          </cell>
          <cell r="S26">
            <v>8783.3891999999996</v>
          </cell>
          <cell r="T26">
            <v>209.364</v>
          </cell>
          <cell r="AN26">
            <v>2912.8751999999999</v>
          </cell>
          <cell r="AO26">
            <v>5.2559999999999993</v>
          </cell>
          <cell r="AP26">
            <v>104380.21799999999</v>
          </cell>
          <cell r="AQ26">
            <v>0</v>
          </cell>
          <cell r="AR26">
            <v>70186.872000000003</v>
          </cell>
          <cell r="AS26">
            <v>25226.6976</v>
          </cell>
          <cell r="AT26">
            <v>16643.036399999997</v>
          </cell>
          <cell r="AU26">
            <v>6638.5032000000001</v>
          </cell>
          <cell r="AV26">
            <v>3548.7636000000002</v>
          </cell>
          <cell r="AW26">
            <v>0</v>
          </cell>
          <cell r="AX26">
            <v>1568.3904</v>
          </cell>
          <cell r="AY26">
            <v>0</v>
          </cell>
          <cell r="AZ26">
            <v>12829.720799999999</v>
          </cell>
          <cell r="BA26">
            <v>3695.0556000000006</v>
          </cell>
        </row>
        <row r="27">
          <cell r="B27">
            <v>2027</v>
          </cell>
          <cell r="C27">
            <v>2912.8751999999999</v>
          </cell>
          <cell r="D27">
            <v>5.2559999999999993</v>
          </cell>
          <cell r="E27">
            <v>107563.3392</v>
          </cell>
          <cell r="F27">
            <v>0</v>
          </cell>
          <cell r="G27">
            <v>69131.3796</v>
          </cell>
          <cell r="H27">
            <v>14053.142399999997</v>
          </cell>
          <cell r="I27">
            <v>12836.8164</v>
          </cell>
          <cell r="J27">
            <v>463.14120000000003</v>
          </cell>
          <cell r="K27">
            <v>3289.8180000000002</v>
          </cell>
          <cell r="L27">
            <v>210255.76800000001</v>
          </cell>
          <cell r="M27">
            <v>17437.831200000004</v>
          </cell>
          <cell r="N27">
            <v>18062.243999999999</v>
          </cell>
          <cell r="O27">
            <v>0</v>
          </cell>
          <cell r="P27">
            <v>200455.95599999998</v>
          </cell>
          <cell r="Q27">
            <v>1508.3844000000001</v>
          </cell>
          <cell r="R27">
            <v>0</v>
          </cell>
          <cell r="S27">
            <v>9978.9539999999997</v>
          </cell>
          <cell r="T27">
            <v>366.34319999999997</v>
          </cell>
          <cell r="AN27">
            <v>402.96</v>
          </cell>
          <cell r="AO27">
            <v>0</v>
          </cell>
          <cell r="AP27">
            <v>140562.6096</v>
          </cell>
          <cell r="AQ27">
            <v>0</v>
          </cell>
          <cell r="AR27">
            <v>71487.469200000021</v>
          </cell>
          <cell r="AS27">
            <v>63581.218799999988</v>
          </cell>
          <cell r="AT27">
            <v>34320.5412</v>
          </cell>
          <cell r="AU27">
            <v>71163.699599999993</v>
          </cell>
          <cell r="AV27">
            <v>7822.4171999999999</v>
          </cell>
          <cell r="AW27">
            <v>0</v>
          </cell>
          <cell r="AX27">
            <v>1433.2235999999998</v>
          </cell>
          <cell r="AY27">
            <v>0</v>
          </cell>
          <cell r="AZ27">
            <v>20149.927199999998</v>
          </cell>
          <cell r="BA27">
            <v>167040.67319999996</v>
          </cell>
        </row>
        <row r="28">
          <cell r="B28">
            <v>2028</v>
          </cell>
          <cell r="C28">
            <v>2912.8751999999999</v>
          </cell>
          <cell r="D28">
            <v>5.2559999999999993</v>
          </cell>
          <cell r="E28">
            <v>107401.10399999999</v>
          </cell>
          <cell r="F28">
            <v>0</v>
          </cell>
          <cell r="G28">
            <v>69728.461200000005</v>
          </cell>
          <cell r="H28">
            <v>20353.859999999997</v>
          </cell>
          <cell r="I28">
            <v>14138.727599999998</v>
          </cell>
          <cell r="J28">
            <v>1496.2080000000001</v>
          </cell>
          <cell r="K28">
            <v>3375.3155999999994</v>
          </cell>
          <cell r="L28">
            <v>219411.8076</v>
          </cell>
          <cell r="M28">
            <v>18645.66</v>
          </cell>
          <cell r="N28">
            <v>19292.673600000002</v>
          </cell>
          <cell r="O28">
            <v>0</v>
          </cell>
          <cell r="P28">
            <v>210263.652</v>
          </cell>
          <cell r="Q28">
            <v>1522.8384000000001</v>
          </cell>
          <cell r="R28">
            <v>0</v>
          </cell>
          <cell r="S28">
            <v>11001.421199999999</v>
          </cell>
          <cell r="T28">
            <v>441.94199999999995</v>
          </cell>
        </row>
        <row r="29">
          <cell r="B29">
            <v>2029</v>
          </cell>
          <cell r="C29">
            <v>2912.8751999999999</v>
          </cell>
          <cell r="D29">
            <v>5.2559999999999993</v>
          </cell>
          <cell r="E29">
            <v>107211.44999999998</v>
          </cell>
          <cell r="F29">
            <v>0</v>
          </cell>
          <cell r="G29">
            <v>69728.461200000005</v>
          </cell>
          <cell r="H29">
            <v>24335.1924</v>
          </cell>
          <cell r="I29">
            <v>15430.1268</v>
          </cell>
          <cell r="J29">
            <v>4102.1327999999994</v>
          </cell>
          <cell r="K29">
            <v>3468.3467999999993</v>
          </cell>
          <cell r="L29">
            <v>227193.84119999997</v>
          </cell>
          <cell r="M29">
            <v>18443.216399999998</v>
          </cell>
          <cell r="N29">
            <v>19060.621199999998</v>
          </cell>
          <cell r="O29">
            <v>0</v>
          </cell>
          <cell r="P29">
            <v>220159.82399999996</v>
          </cell>
          <cell r="Q29">
            <v>1496.9963999999998</v>
          </cell>
          <cell r="R29">
            <v>0</v>
          </cell>
          <cell r="S29">
            <v>12045.525600000001</v>
          </cell>
          <cell r="T29">
            <v>1730.5379999999998</v>
          </cell>
        </row>
        <row r="30">
          <cell r="B30">
            <v>2030</v>
          </cell>
          <cell r="C30">
            <v>2912.8751999999999</v>
          </cell>
          <cell r="D30">
            <v>5.2559999999999993</v>
          </cell>
          <cell r="E30">
            <v>104380.21799999999</v>
          </cell>
          <cell r="F30">
            <v>0</v>
          </cell>
          <cell r="G30">
            <v>70186.872000000003</v>
          </cell>
          <cell r="H30">
            <v>25226.6976</v>
          </cell>
          <cell r="I30">
            <v>16643.036399999997</v>
          </cell>
          <cell r="J30">
            <v>6638.5032000000001</v>
          </cell>
          <cell r="K30">
            <v>3548.7636000000002</v>
          </cell>
          <cell r="L30">
            <v>229542.22199999998</v>
          </cell>
          <cell r="M30">
            <v>18460.736400000002</v>
          </cell>
          <cell r="N30">
            <v>19053.700799999999</v>
          </cell>
          <cell r="O30">
            <v>0</v>
          </cell>
          <cell r="P30">
            <v>225716.29199999996</v>
          </cell>
          <cell r="Q30">
            <v>1568.3904</v>
          </cell>
          <cell r="R30">
            <v>0</v>
          </cell>
          <cell r="S30">
            <v>12829.720799999999</v>
          </cell>
          <cell r="T30">
            <v>3695.0556000000006</v>
          </cell>
        </row>
        <row r="69">
          <cell r="B69">
            <v>2010</v>
          </cell>
        </row>
        <row r="70">
          <cell r="B70">
            <v>2011</v>
          </cell>
        </row>
        <row r="71">
          <cell r="B71">
            <v>2012</v>
          </cell>
        </row>
        <row r="72">
          <cell r="B72">
            <v>2013</v>
          </cell>
        </row>
        <row r="73">
          <cell r="B73">
            <v>2014</v>
          </cell>
        </row>
        <row r="74">
          <cell r="B74">
            <v>2015</v>
          </cell>
        </row>
        <row r="75">
          <cell r="B75">
            <v>2016</v>
          </cell>
        </row>
        <row r="76">
          <cell r="B76">
            <v>2017</v>
          </cell>
        </row>
        <row r="77">
          <cell r="B77">
            <v>2018</v>
          </cell>
        </row>
        <row r="78">
          <cell r="B78">
            <v>2019</v>
          </cell>
        </row>
        <row r="79">
          <cell r="B79">
            <v>2020</v>
          </cell>
        </row>
        <row r="80">
          <cell r="B80">
            <v>2021</v>
          </cell>
        </row>
        <row r="81">
          <cell r="B81">
            <v>2022</v>
          </cell>
        </row>
        <row r="82">
          <cell r="B82">
            <v>2023</v>
          </cell>
        </row>
        <row r="83">
          <cell r="B83">
            <v>2024</v>
          </cell>
        </row>
        <row r="84">
          <cell r="B84">
            <v>2025</v>
          </cell>
        </row>
        <row r="85">
          <cell r="B85">
            <v>2026</v>
          </cell>
        </row>
        <row r="86">
          <cell r="B86">
            <v>2027</v>
          </cell>
        </row>
        <row r="87">
          <cell r="B87">
            <v>2028</v>
          </cell>
        </row>
        <row r="88">
          <cell r="B88">
            <v>2029</v>
          </cell>
        </row>
        <row r="89">
          <cell r="B89">
            <v>2030</v>
          </cell>
        </row>
        <row r="101">
          <cell r="L101">
            <v>26421.951486532798</v>
          </cell>
        </row>
        <row r="102">
          <cell r="L102">
            <v>38705.038156953611</v>
          </cell>
        </row>
        <row r="103">
          <cell r="L103">
            <v>53352.297361636789</v>
          </cell>
        </row>
        <row r="104">
          <cell r="L104">
            <v>55960.646896070393</v>
          </cell>
        </row>
        <row r="105">
          <cell r="L105">
            <v>56722.268391369595</v>
          </cell>
        </row>
        <row r="106">
          <cell r="L106">
            <v>52807.790349839997</v>
          </cell>
        </row>
        <row r="107">
          <cell r="L107">
            <v>55005.343970711983</v>
          </cell>
        </row>
        <row r="108">
          <cell r="L108">
            <v>47639.124903907199</v>
          </cell>
        </row>
        <row r="109">
          <cell r="L109">
            <v>45877.650609273594</v>
          </cell>
        </row>
        <row r="110">
          <cell r="L110">
            <v>48651.4093953888</v>
          </cell>
        </row>
        <row r="111">
          <cell r="L111">
            <v>48282.861354849592</v>
          </cell>
        </row>
        <row r="112">
          <cell r="L112">
            <v>49247.081312390394</v>
          </cell>
        </row>
        <row r="113">
          <cell r="L113">
            <v>49636.397207548791</v>
          </cell>
        </row>
        <row r="114">
          <cell r="L114">
            <v>49510.253765961592</v>
          </cell>
        </row>
        <row r="115">
          <cell r="L115">
            <v>49747.369123569588</v>
          </cell>
        </row>
        <row r="116">
          <cell r="L116">
            <v>49734.672019540791</v>
          </cell>
        </row>
        <row r="117">
          <cell r="L117">
            <v>49342.298600015987</v>
          </cell>
        </row>
        <row r="118">
          <cell r="L118">
            <v>50367.280966564787</v>
          </cell>
        </row>
        <row r="119">
          <cell r="L119">
            <v>50330.394862363188</v>
          </cell>
        </row>
        <row r="120">
          <cell r="L120">
            <v>50218.991291404804</v>
          </cell>
        </row>
        <row r="121">
          <cell r="L121">
            <v>49174.674932500799</v>
          </cell>
        </row>
        <row r="130">
          <cell r="B130">
            <v>2010</v>
          </cell>
          <cell r="C130">
            <v>808.4586077100447</v>
          </cell>
          <cell r="D130">
            <v>3.2173322377990892</v>
          </cell>
          <cell r="E130">
            <v>4626.9203099999995</v>
          </cell>
          <cell r="G130">
            <v>5438.5962499478437</v>
          </cell>
          <cell r="H130">
            <v>20.808256092000004</v>
          </cell>
          <cell r="I130">
            <v>0</v>
          </cell>
          <cell r="L130">
            <v>5459.4045060398448</v>
          </cell>
          <cell r="O130">
            <v>139.28564555477871</v>
          </cell>
          <cell r="T130">
            <v>250.14904170398546</v>
          </cell>
        </row>
        <row r="131">
          <cell r="B131">
            <v>2011</v>
          </cell>
          <cell r="C131">
            <v>831.8235212200683</v>
          </cell>
          <cell r="D131">
            <v>360.4665676951962</v>
          </cell>
          <cell r="E131">
            <v>6325.2812000000013</v>
          </cell>
          <cell r="G131">
            <v>7517.5712889152628</v>
          </cell>
          <cell r="H131">
            <v>387.92400618599993</v>
          </cell>
          <cell r="I131">
            <v>0</v>
          </cell>
          <cell r="L131">
            <v>7905.4952951012647</v>
          </cell>
          <cell r="O131">
            <v>145.84169117320039</v>
          </cell>
          <cell r="T131">
            <v>7186.9510962071618</v>
          </cell>
        </row>
        <row r="132">
          <cell r="B132">
            <v>2012</v>
          </cell>
          <cell r="C132">
            <v>894.27412320641088</v>
          </cell>
          <cell r="D132">
            <v>781.24266268069391</v>
          </cell>
          <cell r="E132">
            <v>8792.5101079999986</v>
          </cell>
          <cell r="G132">
            <v>10468.026893887103</v>
          </cell>
          <cell r="H132">
            <v>1031.1986524740003</v>
          </cell>
          <cell r="I132">
            <v>12.567053086146544</v>
          </cell>
          <cell r="L132">
            <v>11511.79259944725</v>
          </cell>
          <cell r="O132">
            <v>158.40544542904613</v>
          </cell>
          <cell r="T132">
            <v>11101.538053328086</v>
          </cell>
        </row>
        <row r="133">
          <cell r="B133">
            <v>2013</v>
          </cell>
          <cell r="C133">
            <v>918.33443994893526</v>
          </cell>
          <cell r="D133">
            <v>1125.5330091317669</v>
          </cell>
          <cell r="E133">
            <v>9241.4958179999976</v>
          </cell>
          <cell r="G133">
            <v>11285.363267080702</v>
          </cell>
          <cell r="H133">
            <v>1180.321592328</v>
          </cell>
          <cell r="I133">
            <v>26.958740320945623</v>
          </cell>
          <cell r="L133">
            <v>12492.643599729648</v>
          </cell>
          <cell r="O133">
            <v>158.86163167528647</v>
          </cell>
          <cell r="T133">
            <v>4974.4815497778682</v>
          </cell>
        </row>
        <row r="134">
          <cell r="B134">
            <v>2014</v>
          </cell>
          <cell r="C134">
            <v>945.93194836067573</v>
          </cell>
          <cell r="D134">
            <v>1529.6679469936253</v>
          </cell>
          <cell r="E134">
            <v>9428.5358400000023</v>
          </cell>
          <cell r="G134">
            <v>11904.135735354303</v>
          </cell>
          <cell r="H134">
            <v>1353.8032381739999</v>
          </cell>
          <cell r="I134">
            <v>26.958740320945623</v>
          </cell>
          <cell r="L134">
            <v>13284.897713849246</v>
          </cell>
          <cell r="O134">
            <v>155.47567559761927</v>
          </cell>
          <cell r="T134">
            <v>5942.6970153738393</v>
          </cell>
        </row>
        <row r="135">
          <cell r="B135">
            <v>2015</v>
          </cell>
          <cell r="C135">
            <v>951.18024465818962</v>
          </cell>
          <cell r="D135">
            <v>2224.3595437161184</v>
          </cell>
          <cell r="E135">
            <v>9047.5316499999972</v>
          </cell>
          <cell r="G135">
            <v>12223.071438374307</v>
          </cell>
          <cell r="H135">
            <v>1544.1491699880003</v>
          </cell>
          <cell r="I135">
            <v>90.262542460201672</v>
          </cell>
          <cell r="L135">
            <v>13857.483150822511</v>
          </cell>
          <cell r="O135">
            <v>150.06588017454763</v>
          </cell>
          <cell r="T135">
            <v>9872.1069776038876</v>
          </cell>
        </row>
        <row r="136">
          <cell r="B136">
            <v>2016</v>
          </cell>
          <cell r="C136">
            <v>1061.0627065198707</v>
          </cell>
          <cell r="D136">
            <v>2740.4797906993913</v>
          </cell>
          <cell r="E136">
            <v>9308.7792479999971</v>
          </cell>
          <cell r="G136">
            <v>13110.321745219262</v>
          </cell>
          <cell r="H136">
            <v>1803.3551719379998</v>
          </cell>
          <cell r="I136">
            <v>93.464362785374874</v>
          </cell>
          <cell r="L136">
            <v>15007.141279942638</v>
          </cell>
          <cell r="O136">
            <v>145.22969301113184</v>
          </cell>
          <cell r="T136">
            <v>8499.7817002835163</v>
          </cell>
        </row>
        <row r="137">
          <cell r="B137">
            <v>2017</v>
          </cell>
          <cell r="C137">
            <v>1058.7503957913316</v>
          </cell>
          <cell r="D137">
            <v>3619.381879283671</v>
          </cell>
          <cell r="E137">
            <v>8204.2988299999997</v>
          </cell>
          <cell r="G137">
            <v>12882.431105075002</v>
          </cell>
          <cell r="H137">
            <v>1988.8013063759997</v>
          </cell>
          <cell r="I137">
            <v>156.51876769426232</v>
          </cell>
          <cell r="L137">
            <v>15027.751179145263</v>
          </cell>
          <cell r="O137">
            <v>136.2337865162115</v>
          </cell>
          <cell r="T137">
            <v>12040.855270912618</v>
          </cell>
        </row>
        <row r="138">
          <cell r="B138">
            <v>2018</v>
          </cell>
          <cell r="C138">
            <v>1094.4260204159527</v>
          </cell>
          <cell r="D138">
            <v>4142.2500413396074</v>
          </cell>
          <cell r="E138">
            <v>7964.8673699999999</v>
          </cell>
          <cell r="G138">
            <v>13201.543431755563</v>
          </cell>
          <cell r="H138">
            <v>2190.419736714</v>
          </cell>
          <cell r="I138">
            <v>156.51876769426232</v>
          </cell>
          <cell r="L138">
            <v>15548.481936163822</v>
          </cell>
          <cell r="O138">
            <v>132.12205211310572</v>
          </cell>
          <cell r="T138">
            <v>7643.669223801784</v>
          </cell>
        </row>
        <row r="139">
          <cell r="B139">
            <v>2019</v>
          </cell>
          <cell r="C139">
            <v>1135.4542864598639</v>
          </cell>
          <cell r="D139">
            <v>4594.9336674868346</v>
          </cell>
          <cell r="E139">
            <v>8428.6071800000009</v>
          </cell>
          <cell r="G139">
            <v>14158.995133946695</v>
          </cell>
          <cell r="H139">
            <v>2439.8668809780002</v>
          </cell>
          <cell r="I139">
            <v>156.51876769426232</v>
          </cell>
          <cell r="L139">
            <v>16755.380782618959</v>
          </cell>
          <cell r="O139">
            <v>131.17317037994533</v>
          </cell>
          <cell r="T139">
            <v>7412.9334103890205</v>
          </cell>
        </row>
        <row r="140">
          <cell r="B140">
            <v>2020</v>
          </cell>
          <cell r="C140">
            <v>1201.9617648122287</v>
          </cell>
          <cell r="D140">
            <v>5227.714479445438</v>
          </cell>
          <cell r="E140">
            <v>8481.0106799999994</v>
          </cell>
          <cell r="G140">
            <v>14910.686924257667</v>
          </cell>
          <cell r="H140">
            <v>2656.624318788</v>
          </cell>
          <cell r="I140">
            <v>156.51876769426232</v>
          </cell>
          <cell r="L140">
            <v>17723.830010739926</v>
          </cell>
          <cell r="O140">
            <v>129.69418960316159</v>
          </cell>
          <cell r="T140">
            <v>9107.8949584380152</v>
          </cell>
        </row>
        <row r="141">
          <cell r="B141">
            <v>2021</v>
          </cell>
          <cell r="C141">
            <v>1104.6350462021264</v>
          </cell>
          <cell r="D141">
            <v>5761.8141120186338</v>
          </cell>
          <cell r="E141">
            <v>8807.4071199999998</v>
          </cell>
          <cell r="G141">
            <v>15673.856278220757</v>
          </cell>
          <cell r="H141">
            <v>2944.9402711500006</v>
          </cell>
          <cell r="I141">
            <v>156.51876769426232</v>
          </cell>
          <cell r="L141">
            <v>18775.315317065018</v>
          </cell>
          <cell r="O141">
            <v>128.94361901584614</v>
          </cell>
          <cell r="T141">
            <v>9680.9917895749495</v>
          </cell>
        </row>
        <row r="142">
          <cell r="B142">
            <v>2022</v>
          </cell>
          <cell r="C142">
            <v>1140.1171447017114</v>
          </cell>
          <cell r="D142">
            <v>6282.506339448656</v>
          </cell>
          <cell r="E142">
            <v>9020.3758100000014</v>
          </cell>
          <cell r="G142">
            <v>16442.999294150366</v>
          </cell>
          <cell r="H142">
            <v>3220.9718271660004</v>
          </cell>
          <cell r="I142">
            <v>156.51876769426232</v>
          </cell>
          <cell r="L142">
            <v>19820.489889010631</v>
          </cell>
          <cell r="O142">
            <v>128.89444007226908</v>
          </cell>
          <cell r="T142">
            <v>9180.4613183487181</v>
          </cell>
        </row>
        <row r="143">
          <cell r="B143">
            <v>2023</v>
          </cell>
          <cell r="C143">
            <v>1202.3912749874237</v>
          </cell>
          <cell r="D143">
            <v>6891.4781135182711</v>
          </cell>
          <cell r="E143">
            <v>9145.3992500000022</v>
          </cell>
          <cell r="G143">
            <v>17239.268638505695</v>
          </cell>
          <cell r="H143">
            <v>3540.518542584</v>
          </cell>
          <cell r="I143">
            <v>156.51876769426232</v>
          </cell>
          <cell r="L143">
            <v>20936.305948783956</v>
          </cell>
          <cell r="O143">
            <v>128.91197072012019</v>
          </cell>
          <cell r="T143">
            <v>10153.007893633452</v>
          </cell>
        </row>
        <row r="144">
          <cell r="B144">
            <v>2024</v>
          </cell>
          <cell r="C144">
            <v>1309.7390623304459</v>
          </cell>
          <cell r="D144">
            <v>7481.2365197570534</v>
          </cell>
          <cell r="E144">
            <v>9340.1125699999993</v>
          </cell>
          <cell r="G144">
            <v>18131.088152087501</v>
          </cell>
          <cell r="H144">
            <v>3893.6637001379995</v>
          </cell>
          <cell r="I144">
            <v>156.51876769426232</v>
          </cell>
          <cell r="L144">
            <v>22181.27061991976</v>
          </cell>
          <cell r="O144">
            <v>129.3020195300839</v>
          </cell>
          <cell r="T144">
            <v>10217.599339095555</v>
          </cell>
        </row>
        <row r="145">
          <cell r="B145">
            <v>2025</v>
          </cell>
          <cell r="C145">
            <v>1420.1417643283785</v>
          </cell>
          <cell r="D145">
            <v>8154.4295241710643</v>
          </cell>
          <cell r="E145">
            <v>9488.2082299999984</v>
          </cell>
          <cell r="G145">
            <v>19062.779518499443</v>
          </cell>
          <cell r="H145">
            <v>4243.3227854699999</v>
          </cell>
          <cell r="I145">
            <v>156.51876769426232</v>
          </cell>
          <cell r="L145">
            <v>23462.621071663703</v>
          </cell>
          <cell r="O145">
            <v>129.46858735346717</v>
          </cell>
          <cell r="T145">
            <v>10963.654500119101</v>
          </cell>
        </row>
        <row r="146">
          <cell r="B146">
            <v>2026</v>
          </cell>
          <cell r="C146">
            <v>1531.9282342495267</v>
          </cell>
          <cell r="D146">
            <v>8862.5136392730092</v>
          </cell>
          <cell r="E146">
            <v>9548.2479000000021</v>
          </cell>
          <cell r="G146">
            <v>19942.689773522536</v>
          </cell>
          <cell r="H146">
            <v>4585.606868412</v>
          </cell>
          <cell r="I146">
            <v>156.51876769426232</v>
          </cell>
          <cell r="L146">
            <v>24684.815409628798</v>
          </cell>
          <cell r="O146">
            <v>129.40280225517037</v>
          </cell>
          <cell r="T146">
            <v>11273.038784561877</v>
          </cell>
        </row>
        <row r="147">
          <cell r="B147">
            <v>2027</v>
          </cell>
          <cell r="C147">
            <v>1673.5524002740945</v>
          </cell>
          <cell r="D147">
            <v>9477.7201727789743</v>
          </cell>
          <cell r="E147">
            <v>9923.880149999999</v>
          </cell>
          <cell r="G147">
            <v>21075.15272305307</v>
          </cell>
          <cell r="H147">
            <v>4888.4522097720001</v>
          </cell>
          <cell r="I147">
            <v>156.51876769426232</v>
          </cell>
          <cell r="L147">
            <v>26120.123700519329</v>
          </cell>
          <cell r="O147">
            <v>130.30355506383324</v>
          </cell>
          <cell r="T147">
            <v>9773.2642285036072</v>
          </cell>
        </row>
        <row r="148">
          <cell r="B148">
            <v>2028</v>
          </cell>
          <cell r="C148">
            <v>1856.8637098342633</v>
          </cell>
          <cell r="D148">
            <v>10160.109980747196</v>
          </cell>
          <cell r="E148">
            <v>10149.160160000001</v>
          </cell>
          <cell r="G148">
            <v>22166.133850581456</v>
          </cell>
          <cell r="H148">
            <v>5221.6723404240001</v>
          </cell>
          <cell r="I148">
            <v>156.51876769426232</v>
          </cell>
          <cell r="L148">
            <v>27544.324958699726</v>
          </cell>
          <cell r="O148">
            <v>130.9989848302441</v>
          </cell>
          <cell r="T148">
            <v>10784.314245381005</v>
          </cell>
        </row>
        <row r="149">
          <cell r="B149">
            <v>2029</v>
          </cell>
          <cell r="C149">
            <v>2028.3530565691312</v>
          </cell>
          <cell r="D149">
            <v>10942.971841793698</v>
          </cell>
          <cell r="E149">
            <v>10312.816769999998</v>
          </cell>
          <cell r="G149">
            <v>23284.14166836283</v>
          </cell>
          <cell r="H149">
            <v>5534.3783775359998</v>
          </cell>
          <cell r="I149">
            <v>156.51876769426232</v>
          </cell>
          <cell r="L149">
            <v>28975.038813593092</v>
          </cell>
          <cell r="O149">
            <v>131.60911144983967</v>
          </cell>
          <cell r="T149">
            <v>11413.791692634639</v>
          </cell>
        </row>
        <row r="150">
          <cell r="B150">
            <v>2030</v>
          </cell>
          <cell r="C150">
            <v>2133.5019692838705</v>
          </cell>
          <cell r="D150">
            <v>11647.446145337093</v>
          </cell>
          <cell r="E150">
            <v>10236.821620000001</v>
          </cell>
          <cell r="G150">
            <v>24017.769734620961</v>
          </cell>
          <cell r="H150">
            <v>5622.5125496340024</v>
          </cell>
          <cell r="I150">
            <v>157.26512558220364</v>
          </cell>
          <cell r="L150">
            <v>29797.547409837167</v>
          </cell>
          <cell r="O150">
            <v>132.01327713569373</v>
          </cell>
          <cell r="T150">
            <v>7995.0659512059638</v>
          </cell>
        </row>
      </sheetData>
      <sheetData sheetId="7">
        <row r="10">
          <cell r="A10" t="str">
            <v>Burkina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40.471200000000003</v>
          </cell>
          <cell r="H10">
            <v>693.79200000000003</v>
          </cell>
          <cell r="I10">
            <v>254.30279999999999</v>
          </cell>
          <cell r="J10">
            <v>1349.4780000000001</v>
          </cell>
          <cell r="K10">
            <v>75.335999999999999</v>
          </cell>
          <cell r="L10">
            <v>2413.3799999999997</v>
          </cell>
          <cell r="M10">
            <v>755.81280000000004</v>
          </cell>
          <cell r="N10">
            <v>273.66239999999999</v>
          </cell>
          <cell r="O10">
            <v>482.15040000000005</v>
          </cell>
          <cell r="P10">
            <v>2971.3920000000003</v>
          </cell>
          <cell r="Q10">
            <v>30.397199999999998</v>
          </cell>
          <cell r="R10">
            <v>0</v>
          </cell>
          <cell r="S10">
            <v>212.51760000000002</v>
          </cell>
          <cell r="T10">
            <v>126.84480000000001</v>
          </cell>
        </row>
        <row r="11">
          <cell r="A11" t="str">
            <v>Cote d'Ivoire</v>
          </cell>
          <cell r="C11">
            <v>0</v>
          </cell>
          <cell r="D11">
            <v>0</v>
          </cell>
          <cell r="E11">
            <v>18913.803599999999</v>
          </cell>
          <cell r="F11">
            <v>0</v>
          </cell>
          <cell r="G11">
            <v>2149.6163999999999</v>
          </cell>
          <cell r="H11">
            <v>1841.5272</v>
          </cell>
          <cell r="I11">
            <v>1517.4947999999999</v>
          </cell>
          <cell r="J11">
            <v>0</v>
          </cell>
          <cell r="K11">
            <v>0</v>
          </cell>
          <cell r="L11">
            <v>24422.441999999999</v>
          </cell>
          <cell r="M11">
            <v>221.01480000000001</v>
          </cell>
          <cell r="N11">
            <v>8670.0347999999994</v>
          </cell>
          <cell r="O11">
            <v>-8449.0199999999986</v>
          </cell>
          <cell r="P11">
            <v>15033.035999999998</v>
          </cell>
          <cell r="Q11">
            <v>90.665999999999997</v>
          </cell>
          <cell r="R11">
            <v>0</v>
          </cell>
          <cell r="S11">
            <v>546.44880000000001</v>
          </cell>
          <cell r="T11">
            <v>0</v>
          </cell>
        </row>
        <row r="12">
          <cell r="A12" t="str">
            <v>Gambia</v>
          </cell>
          <cell r="C12">
            <v>0</v>
          </cell>
          <cell r="D12">
            <v>0</v>
          </cell>
          <cell r="E12">
            <v>148.91999999999999</v>
          </cell>
          <cell r="F12">
            <v>0</v>
          </cell>
          <cell r="G12">
            <v>35.915999999999997</v>
          </cell>
          <cell r="H12">
            <v>54.75</v>
          </cell>
          <cell r="I12">
            <v>101.09039999999999</v>
          </cell>
          <cell r="J12">
            <v>257.28120000000001</v>
          </cell>
          <cell r="K12">
            <v>16.118400000000001</v>
          </cell>
          <cell r="L12">
            <v>614.07599999999991</v>
          </cell>
          <cell r="M12">
            <v>537.5136</v>
          </cell>
          <cell r="N12">
            <v>70.08</v>
          </cell>
          <cell r="O12">
            <v>467.43360000000001</v>
          </cell>
          <cell r="P12">
            <v>1080.1080000000002</v>
          </cell>
          <cell r="Q12">
            <v>11.1252</v>
          </cell>
          <cell r="R12">
            <v>0</v>
          </cell>
          <cell r="S12">
            <v>51.070799999999998</v>
          </cell>
          <cell r="T12">
            <v>49.318799999999996</v>
          </cell>
        </row>
        <row r="13">
          <cell r="A13" t="str">
            <v>Ghana</v>
          </cell>
          <cell r="C13">
            <v>0</v>
          </cell>
          <cell r="D13">
            <v>0</v>
          </cell>
          <cell r="E13">
            <v>7727.8091999999997</v>
          </cell>
          <cell r="F13">
            <v>0</v>
          </cell>
          <cell r="G13">
            <v>3978.3540000000003</v>
          </cell>
          <cell r="H13">
            <v>4382.9784</v>
          </cell>
          <cell r="I13">
            <v>2544.8676</v>
          </cell>
          <cell r="J13">
            <v>2293.9812000000002</v>
          </cell>
          <cell r="K13">
            <v>352.3272</v>
          </cell>
          <cell r="L13">
            <v>21280.317600000002</v>
          </cell>
          <cell r="M13">
            <v>7812.430800000001</v>
          </cell>
          <cell r="N13">
            <v>0</v>
          </cell>
          <cell r="O13">
            <v>7812.430800000001</v>
          </cell>
          <cell r="P13">
            <v>29518.571999999996</v>
          </cell>
          <cell r="Q13">
            <v>290.13119999999998</v>
          </cell>
          <cell r="R13">
            <v>0</v>
          </cell>
          <cell r="S13">
            <v>4.38</v>
          </cell>
          <cell r="T13">
            <v>3003.366</v>
          </cell>
        </row>
        <row r="14">
          <cell r="A14" t="str">
            <v>Guinea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10969.6224</v>
          </cell>
          <cell r="H14">
            <v>276.11520000000002</v>
          </cell>
          <cell r="I14">
            <v>733.38720000000001</v>
          </cell>
          <cell r="J14">
            <v>0</v>
          </cell>
          <cell r="K14">
            <v>0</v>
          </cell>
          <cell r="L14">
            <v>11979.1248</v>
          </cell>
          <cell r="M14">
            <v>0</v>
          </cell>
          <cell r="N14">
            <v>4259.1120000000001</v>
          </cell>
          <cell r="O14">
            <v>-4259.1120000000001</v>
          </cell>
          <cell r="P14">
            <v>7629.0839999999998</v>
          </cell>
          <cell r="Q14">
            <v>14.804399999999999</v>
          </cell>
          <cell r="R14">
            <v>0</v>
          </cell>
          <cell r="S14">
            <v>444.65759999999995</v>
          </cell>
          <cell r="T14">
            <v>0</v>
          </cell>
        </row>
        <row r="15">
          <cell r="A15" t="str">
            <v>Guinea-Bissau</v>
          </cell>
          <cell r="C15">
            <v>0</v>
          </cell>
          <cell r="D15">
            <v>0</v>
          </cell>
          <cell r="E15">
            <v>156.2784</v>
          </cell>
          <cell r="F15">
            <v>0</v>
          </cell>
          <cell r="G15">
            <v>12.263999999999999</v>
          </cell>
          <cell r="H15">
            <v>164.33760000000001</v>
          </cell>
          <cell r="I15">
            <v>126.58199999999999</v>
          </cell>
          <cell r="J15">
            <v>166.87800000000001</v>
          </cell>
          <cell r="K15">
            <v>0</v>
          </cell>
          <cell r="L15">
            <v>626.34</v>
          </cell>
          <cell r="M15">
            <v>1181.8116</v>
          </cell>
          <cell r="N15">
            <v>475.5804</v>
          </cell>
          <cell r="O15">
            <v>706.23119999999994</v>
          </cell>
          <cell r="P15">
            <v>1267.5719999999999</v>
          </cell>
          <cell r="Q15">
            <v>9.2856000000000005</v>
          </cell>
          <cell r="R15">
            <v>0</v>
          </cell>
          <cell r="S15">
            <v>7.1831999999999994</v>
          </cell>
          <cell r="T15">
            <v>38.894400000000005</v>
          </cell>
        </row>
        <row r="16">
          <cell r="A16" t="str">
            <v>Liberia</v>
          </cell>
          <cell r="C16">
            <v>0</v>
          </cell>
          <cell r="D16">
            <v>0</v>
          </cell>
          <cell r="E16">
            <v>165.9144</v>
          </cell>
          <cell r="F16">
            <v>0</v>
          </cell>
          <cell r="G16">
            <v>1331.8704000000002</v>
          </cell>
          <cell r="H16">
            <v>282.072</v>
          </cell>
          <cell r="I16">
            <v>216.45959999999999</v>
          </cell>
          <cell r="J16">
            <v>0</v>
          </cell>
          <cell r="K16">
            <v>0</v>
          </cell>
          <cell r="L16">
            <v>1996.3164000000004</v>
          </cell>
          <cell r="M16">
            <v>508.95600000000002</v>
          </cell>
          <cell r="N16">
            <v>226.62120000000002</v>
          </cell>
          <cell r="O16">
            <v>282.33479999999997</v>
          </cell>
          <cell r="P16">
            <v>2290.7399999999998</v>
          </cell>
          <cell r="Q16">
            <v>6.3071999999999999</v>
          </cell>
          <cell r="R16">
            <v>0</v>
          </cell>
          <cell r="S16">
            <v>146.11679999999998</v>
          </cell>
          <cell r="T16">
            <v>10.161599999999998</v>
          </cell>
        </row>
        <row r="17">
          <cell r="A17" t="str">
            <v>Mali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1837.9356</v>
          </cell>
          <cell r="H17">
            <v>224.86920000000001</v>
          </cell>
          <cell r="I17">
            <v>461.47679999999997</v>
          </cell>
          <cell r="J17">
            <v>735.84</v>
          </cell>
          <cell r="K17">
            <v>0</v>
          </cell>
          <cell r="L17">
            <v>3260.1215999999999</v>
          </cell>
          <cell r="M17">
            <v>1380.5760000000002</v>
          </cell>
          <cell r="N17">
            <v>14.016</v>
          </cell>
          <cell r="O17">
            <v>1366.5600000000002</v>
          </cell>
          <cell r="P17">
            <v>4696.2359999999999</v>
          </cell>
          <cell r="Q17">
            <v>8.4971999999999994</v>
          </cell>
          <cell r="R17">
            <v>0</v>
          </cell>
          <cell r="S17">
            <v>295.47479999999996</v>
          </cell>
          <cell r="T17">
            <v>145.1532</v>
          </cell>
        </row>
        <row r="18">
          <cell r="A18" t="str">
            <v>Niger</v>
          </cell>
          <cell r="C18">
            <v>1039.1112000000001</v>
          </cell>
          <cell r="D18">
            <v>3.9420000000000002</v>
          </cell>
          <cell r="E18">
            <v>0</v>
          </cell>
          <cell r="F18">
            <v>0</v>
          </cell>
          <cell r="G18">
            <v>85.234800000000007</v>
          </cell>
          <cell r="H18">
            <v>92.067599999999999</v>
          </cell>
          <cell r="I18">
            <v>216.1968</v>
          </cell>
          <cell r="J18">
            <v>194.03399999999999</v>
          </cell>
          <cell r="K18">
            <v>511.23359999999997</v>
          </cell>
          <cell r="L18">
            <v>2141.8200000000002</v>
          </cell>
          <cell r="M18">
            <v>133.8528</v>
          </cell>
          <cell r="N18">
            <v>0</v>
          </cell>
          <cell r="O18">
            <v>133.8528</v>
          </cell>
          <cell r="P18">
            <v>2229.42</v>
          </cell>
          <cell r="Q18">
            <v>5.6063999999999998</v>
          </cell>
          <cell r="R18">
            <v>0</v>
          </cell>
          <cell r="S18">
            <v>162.67320000000001</v>
          </cell>
          <cell r="T18">
            <v>0</v>
          </cell>
        </row>
        <row r="19">
          <cell r="A19" t="str">
            <v>Nigeria</v>
          </cell>
          <cell r="C19">
            <v>0</v>
          </cell>
          <cell r="D19">
            <v>0</v>
          </cell>
          <cell r="E19">
            <v>77015.554799999998</v>
          </cell>
          <cell r="F19">
            <v>0</v>
          </cell>
          <cell r="G19">
            <v>45404.394</v>
          </cell>
          <cell r="H19">
            <v>11331.06</v>
          </cell>
          <cell r="I19">
            <v>8189.1984000000002</v>
          </cell>
          <cell r="J19">
            <v>0</v>
          </cell>
          <cell r="K19">
            <v>953.17560000000003</v>
          </cell>
          <cell r="L19">
            <v>142893.38279999999</v>
          </cell>
          <cell r="M19">
            <v>0</v>
          </cell>
          <cell r="N19">
            <v>4780.6823999999997</v>
          </cell>
          <cell r="O19">
            <v>-4780.6823999999997</v>
          </cell>
          <cell r="P19">
            <v>135942.93599999999</v>
          </cell>
          <cell r="Q19">
            <v>918.66120000000001</v>
          </cell>
          <cell r="R19">
            <v>0</v>
          </cell>
          <cell r="S19">
            <v>9899.1503999999986</v>
          </cell>
          <cell r="T19">
            <v>0</v>
          </cell>
        </row>
        <row r="20">
          <cell r="A20" t="str">
            <v>Senegal</v>
          </cell>
          <cell r="C20">
            <v>1873.7639999999999</v>
          </cell>
          <cell r="D20">
            <v>0</v>
          </cell>
          <cell r="E20">
            <v>0</v>
          </cell>
          <cell r="F20">
            <v>0</v>
          </cell>
          <cell r="G20">
            <v>387.19200000000001</v>
          </cell>
          <cell r="H20">
            <v>1320.6575999999998</v>
          </cell>
          <cell r="I20">
            <v>794.00639999999999</v>
          </cell>
          <cell r="J20">
            <v>1641.0108</v>
          </cell>
          <cell r="K20">
            <v>1588.0128</v>
          </cell>
          <cell r="L20">
            <v>7604.6435999999994</v>
          </cell>
          <cell r="M20">
            <v>863.99879999999996</v>
          </cell>
          <cell r="N20">
            <v>110.46359999999999</v>
          </cell>
          <cell r="O20">
            <v>753.53520000000003</v>
          </cell>
          <cell r="P20">
            <v>8055.6959999999999</v>
          </cell>
          <cell r="Q20">
            <v>76.299600000000012</v>
          </cell>
          <cell r="R20">
            <v>0</v>
          </cell>
          <cell r="S20">
            <v>418.55279999999999</v>
          </cell>
          <cell r="T20">
            <v>0</v>
          </cell>
        </row>
        <row r="21">
          <cell r="A21" t="str">
            <v>Sierra Leone</v>
          </cell>
          <cell r="C21">
            <v>0</v>
          </cell>
          <cell r="D21">
            <v>1.3139999999999998</v>
          </cell>
          <cell r="E21">
            <v>242.73959999999997</v>
          </cell>
          <cell r="F21">
            <v>0</v>
          </cell>
          <cell r="G21">
            <v>3625.8516</v>
          </cell>
          <cell r="H21">
            <v>1109.1035999999999</v>
          </cell>
          <cell r="I21">
            <v>578.94839999999999</v>
          </cell>
          <cell r="J21">
            <v>0</v>
          </cell>
          <cell r="K21">
            <v>0</v>
          </cell>
          <cell r="L21">
            <v>5557.9571999999998</v>
          </cell>
          <cell r="M21">
            <v>537.60119999999995</v>
          </cell>
          <cell r="N21">
            <v>1.3139999999999998</v>
          </cell>
          <cell r="O21">
            <v>536.28719999999998</v>
          </cell>
          <cell r="P21">
            <v>6126.7439999999997</v>
          </cell>
          <cell r="Q21">
            <v>32.1492</v>
          </cell>
          <cell r="R21">
            <v>0</v>
          </cell>
          <cell r="S21">
            <v>319.21439999999996</v>
          </cell>
          <cell r="T21">
            <v>59.743200000000002</v>
          </cell>
        </row>
        <row r="22">
          <cell r="A22" t="str">
            <v>Togo/Benin</v>
          </cell>
          <cell r="C22">
            <v>0</v>
          </cell>
          <cell r="D22">
            <v>0</v>
          </cell>
          <cell r="E22">
            <v>9.1980000000000004</v>
          </cell>
          <cell r="F22">
            <v>0</v>
          </cell>
          <cell r="G22">
            <v>328.14960000000002</v>
          </cell>
          <cell r="H22">
            <v>3453.3672000000001</v>
          </cell>
          <cell r="I22">
            <v>909.02519999999993</v>
          </cell>
          <cell r="J22">
            <v>0</v>
          </cell>
          <cell r="K22">
            <v>52.56</v>
          </cell>
          <cell r="L22">
            <v>4752.3</v>
          </cell>
          <cell r="M22">
            <v>4527.1679999999997</v>
          </cell>
          <cell r="N22">
            <v>172.13399999999999</v>
          </cell>
          <cell r="O22">
            <v>4355.0339999999997</v>
          </cell>
          <cell r="P22">
            <v>8874.7559999999994</v>
          </cell>
          <cell r="Q22">
            <v>74.459999999999994</v>
          </cell>
          <cell r="R22">
            <v>0</v>
          </cell>
          <cell r="S22">
            <v>322.28039999999999</v>
          </cell>
          <cell r="T22">
            <v>261.5736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All"/>
      <sheetName val="TechCosts"/>
      <sheetName val="OtherParams"/>
      <sheetName val="Single"/>
      <sheetName val="RENewCap"/>
      <sheetName val="REProd"/>
      <sheetName val="Sum"/>
      <sheetName val="ByCountry"/>
      <sheetName val="ByProject"/>
      <sheetName val="DemandsPrices"/>
      <sheetName val="map"/>
      <sheetName val="map_Rep"/>
      <sheetName val="TransRaw"/>
      <sheetName val="RawBUw"/>
      <sheetName val="RawCIw"/>
      <sheetName val="RawGAw"/>
      <sheetName val="RawGHw"/>
      <sheetName val="RawGUw"/>
      <sheetName val="RawGBw"/>
      <sheetName val="RawLIw"/>
      <sheetName val="RawMAw"/>
      <sheetName val="RawNGw"/>
      <sheetName val="RawNIw"/>
      <sheetName val="RawSEw"/>
      <sheetName val="RawSIw"/>
      <sheetName val="RawTBw"/>
    </sheetNames>
    <sheetDataSet>
      <sheetData sheetId="0"/>
      <sheetData sheetId="1"/>
      <sheetData sheetId="2"/>
      <sheetData sheetId="3"/>
      <sheetData sheetId="4"/>
      <sheetData sheetId="5"/>
      <sheetData sheetId="6">
        <row r="101">
          <cell r="L101">
            <v>26421.951486532798</v>
          </cell>
        </row>
        <row r="102">
          <cell r="L102">
            <v>38707.280593612806</v>
          </cell>
        </row>
        <row r="103">
          <cell r="L103">
            <v>53363.205675038393</v>
          </cell>
        </row>
        <row r="104">
          <cell r="L104">
            <v>56035.297427999998</v>
          </cell>
        </row>
        <row r="105">
          <cell r="L105">
            <v>57790.566493343998</v>
          </cell>
        </row>
        <row r="106">
          <cell r="L106">
            <v>55035.409007159986</v>
          </cell>
        </row>
        <row r="107">
          <cell r="L107">
            <v>57997.065203856007</v>
          </cell>
        </row>
        <row r="108">
          <cell r="L108">
            <v>50932.403971603191</v>
          </cell>
        </row>
        <row r="109">
          <cell r="L109">
            <v>50848.990602311991</v>
          </cell>
        </row>
        <row r="110">
          <cell r="L110">
            <v>53553.147265583997</v>
          </cell>
        </row>
        <row r="111">
          <cell r="L111">
            <v>54373.811674603188</v>
          </cell>
        </row>
        <row r="112">
          <cell r="L112">
            <v>55902.720558177592</v>
          </cell>
        </row>
        <row r="113">
          <cell r="L113">
            <v>56867.757904742393</v>
          </cell>
        </row>
        <row r="114">
          <cell r="L114">
            <v>58922.983584835187</v>
          </cell>
        </row>
        <row r="115">
          <cell r="L115">
            <v>61035.785062531191</v>
          </cell>
        </row>
        <row r="116">
          <cell r="L116">
            <v>63537.4754118864</v>
          </cell>
        </row>
        <row r="117">
          <cell r="L117">
            <v>65687.251428902397</v>
          </cell>
        </row>
        <row r="118">
          <cell r="L118">
            <v>70081.315851681604</v>
          </cell>
        </row>
        <row r="119">
          <cell r="L119">
            <v>74490.07302096959</v>
          </cell>
        </row>
        <row r="120">
          <cell r="L120">
            <v>78944.488135535998</v>
          </cell>
        </row>
        <row r="121">
          <cell r="L121">
            <v>81074.31424023358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All"/>
      <sheetName val="TechCosts"/>
      <sheetName val="OtherParams"/>
      <sheetName val="Single"/>
      <sheetName val="RENewCap"/>
      <sheetName val="REProd"/>
      <sheetName val="Sum"/>
      <sheetName val="ByCountry"/>
      <sheetName val="ByProject"/>
      <sheetName val="DemandsPrices"/>
      <sheetName val="map"/>
      <sheetName val="map_Rep"/>
      <sheetName val="TransRaw"/>
      <sheetName val="RawBUw"/>
      <sheetName val="RawCIw"/>
      <sheetName val="RawGAw"/>
      <sheetName val="RawGHw"/>
      <sheetName val="RawGUw"/>
      <sheetName val="RawGBw"/>
      <sheetName val="RawLIw"/>
      <sheetName val="RawMAw"/>
      <sheetName val="RawNGw"/>
      <sheetName val="RawNIw"/>
      <sheetName val="RawSEw"/>
      <sheetName val="RawSIw"/>
      <sheetName val="RawTBw"/>
    </sheetNames>
    <sheetDataSet>
      <sheetData sheetId="0"/>
      <sheetData sheetId="1"/>
      <sheetData sheetId="2"/>
      <sheetData sheetId="3"/>
      <sheetData sheetId="4"/>
      <sheetData sheetId="5"/>
      <sheetData sheetId="6">
        <row r="79">
          <cell r="L79">
            <v>2694.2999999999979</v>
          </cell>
        </row>
        <row r="101">
          <cell r="L101">
            <v>26421.951486532798</v>
          </cell>
        </row>
        <row r="102">
          <cell r="L102">
            <v>38706.790060593608</v>
          </cell>
        </row>
        <row r="103">
          <cell r="L103">
            <v>53356.174908359986</v>
          </cell>
        </row>
        <row r="104">
          <cell r="L104">
            <v>56004.273512558386</v>
          </cell>
        </row>
        <row r="105">
          <cell r="L105">
            <v>56803.159046447996</v>
          </cell>
        </row>
        <row r="106">
          <cell r="L106">
            <v>54227.728692854398</v>
          </cell>
        </row>
        <row r="107">
          <cell r="L107">
            <v>57111.8044826736</v>
          </cell>
        </row>
        <row r="108">
          <cell r="L108">
            <v>50622.687151713595</v>
          </cell>
        </row>
        <row r="109">
          <cell r="L109">
            <v>49659.013942094396</v>
          </cell>
        </row>
        <row r="110">
          <cell r="L110">
            <v>52735.494950471992</v>
          </cell>
        </row>
        <row r="111">
          <cell r="L111">
            <v>52493.483497300796</v>
          </cell>
        </row>
        <row r="112">
          <cell r="L112">
            <v>53581.154067955184</v>
          </cell>
        </row>
        <row r="113">
          <cell r="L113">
            <v>54010.496399015996</v>
          </cell>
        </row>
        <row r="114">
          <cell r="L114">
            <v>54109.351967318384</v>
          </cell>
        </row>
        <row r="115">
          <cell r="L115">
            <v>55355.489599046399</v>
          </cell>
        </row>
        <row r="116">
          <cell r="L116">
            <v>54212.3981840544</v>
          </cell>
        </row>
        <row r="117">
          <cell r="L117">
            <v>53265.594644438388</v>
          </cell>
        </row>
        <row r="118">
          <cell r="L118">
            <v>54181.820277940802</v>
          </cell>
        </row>
        <row r="119">
          <cell r="L119">
            <v>55641.126514204785</v>
          </cell>
        </row>
        <row r="120">
          <cell r="L120">
            <v>56807.356317503989</v>
          </cell>
        </row>
        <row r="121">
          <cell r="L121">
            <v>55969.174065110383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2:AG46"/>
  <sheetViews>
    <sheetView topLeftCell="Z1" workbookViewId="0">
      <selection activeCell="D6" sqref="D6:Q12"/>
    </sheetView>
  </sheetViews>
  <sheetFormatPr defaultRowHeight="15" x14ac:dyDescent="0.25"/>
  <cols>
    <col min="3" max="3" width="17" customWidth="1"/>
    <col min="19" max="19" width="16" customWidth="1"/>
  </cols>
  <sheetData>
    <row r="2" spans="3:25" ht="20.25" thickBot="1" x14ac:dyDescent="0.35">
      <c r="C2" s="2" t="s">
        <v>0</v>
      </c>
      <c r="D2" s="2"/>
      <c r="E2" s="2"/>
    </row>
    <row r="3" spans="3:25" ht="15.75" thickTop="1" x14ac:dyDescent="0.25">
      <c r="T3" s="3" t="s">
        <v>1</v>
      </c>
    </row>
    <row r="4" spans="3:25" ht="18" thickBot="1" x14ac:dyDescent="0.35">
      <c r="C4" s="4" t="s">
        <v>27</v>
      </c>
      <c r="D4" s="4"/>
      <c r="E4" s="4"/>
      <c r="F4" s="4"/>
      <c r="G4" s="4"/>
      <c r="H4" s="4"/>
      <c r="T4" s="3"/>
    </row>
    <row r="5" spans="3:25" s="3" customFormat="1" ht="15.75" thickTop="1" x14ac:dyDescent="0.25">
      <c r="D5" s="3" t="str">
        <f>[1]Sum!AN9</f>
        <v>Coal</v>
      </c>
      <c r="E5" s="3" t="str">
        <f>[1]Sum!AO9</f>
        <v>Oil</v>
      </c>
      <c r="F5" s="3" t="str">
        <f>[1]Sum!AP9</f>
        <v>Gas</v>
      </c>
      <c r="G5" s="3" t="str">
        <f>[1]Sum!AQ9</f>
        <v>Nuclear</v>
      </c>
      <c r="H5" s="3" t="str">
        <f>[1]Sum!AR9</f>
        <v>Hydro</v>
      </c>
      <c r="I5" s="3" t="str">
        <f>[1]Sum!AS9</f>
        <v>Biomass</v>
      </c>
      <c r="J5" s="3" t="str">
        <f>[1]Sum!AT9</f>
        <v>Solar PV</v>
      </c>
      <c r="K5" s="3" t="str">
        <f>[1]Sum!AU9</f>
        <v>Solar Thermal</v>
      </c>
      <c r="L5" s="3" t="str">
        <f>[1]Sum!AV9</f>
        <v>Wind</v>
      </c>
      <c r="M5" s="3" t="str">
        <f>[1]Sum!AW9</f>
        <v>Net Imports</v>
      </c>
      <c r="N5" s="3" t="str">
        <f>[1]Sum!AX9</f>
        <v>Dist. Oil</v>
      </c>
      <c r="O5" s="3" t="str">
        <f>[1]Sum!AY9</f>
        <v>Dist. Biomass</v>
      </c>
      <c r="P5" s="3" t="str">
        <f>[1]Sum!AZ9</f>
        <v>Mini Hydro</v>
      </c>
      <c r="Q5" s="3" t="str">
        <f>[1]Sum!BA9</f>
        <v>Dist.Solar PV</v>
      </c>
      <c r="T5" s="3" t="s">
        <v>13</v>
      </c>
      <c r="U5" s="3" t="s">
        <v>2</v>
      </c>
      <c r="V5" s="3" t="s">
        <v>3</v>
      </c>
      <c r="W5" s="3" t="s">
        <v>4</v>
      </c>
      <c r="X5" s="3" t="s">
        <v>5</v>
      </c>
      <c r="Y5" s="3" t="s">
        <v>12</v>
      </c>
    </row>
    <row r="6" spans="3:25" x14ac:dyDescent="0.25">
      <c r="C6">
        <v>2010</v>
      </c>
      <c r="D6" s="1">
        <f>[2]Sum!AN24</f>
        <v>239.84879999999998</v>
      </c>
      <c r="E6" s="1">
        <f>[2]Sum!AO24</f>
        <v>7667.9784</v>
      </c>
      <c r="F6" s="1">
        <f>[2]Sum!AP24</f>
        <v>28499.784</v>
      </c>
      <c r="G6" s="1">
        <f>[2]Sum!AQ24</f>
        <v>0</v>
      </c>
      <c r="H6" s="1">
        <f>[2]Sum!AR24</f>
        <v>10406.529599999998</v>
      </c>
      <c r="I6" s="1">
        <f>[2]Sum!AS24</f>
        <v>0</v>
      </c>
      <c r="J6" s="1">
        <f>[2]Sum!AT24</f>
        <v>0</v>
      </c>
      <c r="K6" s="1">
        <f>[2]Sum!AU24</f>
        <v>0</v>
      </c>
      <c r="L6" s="1">
        <f>[2]Sum!AV24</f>
        <v>0</v>
      </c>
      <c r="M6" s="1">
        <f>[2]Sum!AW24</f>
        <v>0</v>
      </c>
      <c r="N6" s="1">
        <f>[2]Sum!AX24</f>
        <v>1441.4580000000001</v>
      </c>
      <c r="O6" s="1">
        <f>[2]Sum!AY24</f>
        <v>0</v>
      </c>
      <c r="P6" s="1">
        <f>[2]Sum!AZ24</f>
        <v>0</v>
      </c>
      <c r="Q6" s="1">
        <f>[2]Sum!BA24</f>
        <v>0</v>
      </c>
      <c r="S6">
        <f>C6</f>
        <v>2010</v>
      </c>
      <c r="T6" s="1">
        <f>(SUM(D6:G6)+N6)/1000</f>
        <v>37.849069199999995</v>
      </c>
      <c r="U6" s="1">
        <f>(H6+P6)/1000</f>
        <v>10.406529599999997</v>
      </c>
      <c r="V6" s="1">
        <f>L6/1000</f>
        <v>0</v>
      </c>
      <c r="W6" s="1">
        <f>(J6+K6+Q6)/1000</f>
        <v>0</v>
      </c>
      <c r="X6" s="1">
        <f>(I6+O6)/1000</f>
        <v>0</v>
      </c>
      <c r="Y6" s="1">
        <f>M6/1000</f>
        <v>0</v>
      </c>
    </row>
    <row r="7" spans="3:25" x14ac:dyDescent="0.25">
      <c r="C7" s="5" t="s">
        <v>28</v>
      </c>
      <c r="D7" s="1">
        <f ca="1">[3]Sum!AN25</f>
        <v>0</v>
      </c>
      <c r="E7" s="1">
        <f ca="1">[3]Sum!AO25</f>
        <v>117.29640000000001</v>
      </c>
      <c r="F7" s="1">
        <f ca="1">[3]Sum!AP25</f>
        <v>90517.868399999992</v>
      </c>
      <c r="G7" s="1">
        <f ca="1">[3]Sum!AQ25</f>
        <v>0</v>
      </c>
      <c r="H7" s="1">
        <f ca="1">[3]Sum!AR25</f>
        <v>11510.026800000001</v>
      </c>
      <c r="I7" s="1">
        <f ca="1">[3]Sum!AS25</f>
        <v>1383.5544000000002</v>
      </c>
      <c r="J7" s="1">
        <f ca="1">[3]Sum!AT25</f>
        <v>130.61160000000001</v>
      </c>
      <c r="K7" s="1">
        <f ca="1">[3]Sum!AU25</f>
        <v>0</v>
      </c>
      <c r="L7" s="1">
        <f ca="1">[3]Sum!AV25</f>
        <v>1327.1399999999999</v>
      </c>
      <c r="M7" s="1">
        <f ca="1">[3]Sum!AW25</f>
        <v>-315.27239999999983</v>
      </c>
      <c r="N7" s="1">
        <f ca="1">[3]Sum!AX25</f>
        <v>1231.9188000000001</v>
      </c>
      <c r="O7" s="1">
        <f ca="1">[3]Sum!AY25</f>
        <v>0</v>
      </c>
      <c r="P7" s="1">
        <f ca="1">[3]Sum!AZ25</f>
        <v>1466.6867999999997</v>
      </c>
      <c r="Q7" s="1">
        <f ca="1">[3]Sum!BA25</f>
        <v>9.1104000000000003</v>
      </c>
      <c r="S7" t="str">
        <f t="shared" ref="S7:S12" si="0">C7</f>
        <v>0Reference, 2015</v>
      </c>
      <c r="T7" s="1">
        <f t="shared" ref="T7:T12" ca="1" si="1">(SUM(D7:G7)+N7)/1000</f>
        <v>91.867083600000001</v>
      </c>
      <c r="U7" s="1">
        <f t="shared" ref="U7:U12" ca="1" si="2">(H7+P7)/1000</f>
        <v>12.9767136</v>
      </c>
      <c r="V7" s="1">
        <f t="shared" ref="V7:V12" ca="1" si="3">L7/1000</f>
        <v>1.3271399999999998</v>
      </c>
      <c r="W7" s="1">
        <f t="shared" ref="W7:W12" ca="1" si="4">(J7+K7+Q7)/1000</f>
        <v>0.13972200000000001</v>
      </c>
      <c r="X7" s="1">
        <f t="shared" ref="X7:X12" ca="1" si="5">(I7+O7)/1000</f>
        <v>1.3835544000000002</v>
      </c>
      <c r="Y7" s="1">
        <f t="shared" ref="Y7:Y12" ca="1" si="6">M7/1000</f>
        <v>-0.31527239999999984</v>
      </c>
    </row>
    <row r="8" spans="3:25" x14ac:dyDescent="0.25">
      <c r="C8" s="5" t="s">
        <v>32</v>
      </c>
      <c r="D8" s="1">
        <f>[2]Sum!AN25</f>
        <v>0</v>
      </c>
      <c r="E8" s="1">
        <f>[2]Sum!AO25</f>
        <v>348.64799999999997</v>
      </c>
      <c r="F8" s="1">
        <f>[2]Sum!AP25</f>
        <v>87940.851599999995</v>
      </c>
      <c r="G8" s="1">
        <f>[2]Sum!AQ25</f>
        <v>0</v>
      </c>
      <c r="H8" s="1">
        <f>[2]Sum!AR25</f>
        <v>11672.524799999999</v>
      </c>
      <c r="I8" s="1">
        <f>[2]Sum!AS25</f>
        <v>1874.8152000000002</v>
      </c>
      <c r="J8" s="1">
        <f>[2]Sum!AT25</f>
        <v>694.84319999999991</v>
      </c>
      <c r="K8" s="1">
        <f>[2]Sum!AU25</f>
        <v>0</v>
      </c>
      <c r="L8" s="1">
        <f>[2]Sum!AV25</f>
        <v>2439.3096</v>
      </c>
      <c r="M8" s="1">
        <f>[2]Sum!AW25</f>
        <v>0</v>
      </c>
      <c r="N8" s="1">
        <f>[2]Sum!AX25</f>
        <v>1217.4648000000002</v>
      </c>
      <c r="O8" s="1">
        <f>[2]Sum!AY25</f>
        <v>0</v>
      </c>
      <c r="P8" s="1">
        <f>[2]Sum!AZ25</f>
        <v>1470.366</v>
      </c>
      <c r="Q8" s="1">
        <f>[2]Sum!BA25</f>
        <v>30.8352</v>
      </c>
      <c r="S8" t="str">
        <f>C8</f>
        <v>1Renewable, 2015</v>
      </c>
      <c r="T8" s="1">
        <f t="shared" si="1"/>
        <v>89.506964400000001</v>
      </c>
      <c r="U8" s="1">
        <f t="shared" si="2"/>
        <v>13.1428908</v>
      </c>
      <c r="V8" s="1">
        <f t="shared" si="3"/>
        <v>2.4393096000000001</v>
      </c>
      <c r="W8" s="1">
        <f t="shared" si="4"/>
        <v>0.72567839999999995</v>
      </c>
      <c r="X8" s="1">
        <f t="shared" si="5"/>
        <v>1.8748152000000002</v>
      </c>
      <c r="Y8" s="1">
        <f t="shared" si="6"/>
        <v>0</v>
      </c>
    </row>
    <row r="9" spans="3:25" x14ac:dyDescent="0.25">
      <c r="C9" s="5" t="s">
        <v>29</v>
      </c>
      <c r="D9" s="1">
        <f ca="1">[3]Sum!AN26</f>
        <v>2646.8339999999998</v>
      </c>
      <c r="E9" s="1">
        <f ca="1">[3]Sum!AO26</f>
        <v>5.2559999999999993</v>
      </c>
      <c r="F9" s="1">
        <f ca="1">[3]Sum!AP26</f>
        <v>149219.41679999998</v>
      </c>
      <c r="G9" s="1">
        <f ca="1">[3]Sum!AQ26</f>
        <v>0</v>
      </c>
      <c r="H9" s="1">
        <f ca="1">[3]Sum!AR26</f>
        <v>69608.274000000005</v>
      </c>
      <c r="I9" s="1">
        <f ca="1">[3]Sum!AS26</f>
        <v>10932.918</v>
      </c>
      <c r="J9" s="1">
        <f ca="1">[3]Sum!AT26</f>
        <v>130.61160000000001</v>
      </c>
      <c r="K9" s="1">
        <f ca="1">[3]Sum!AU26</f>
        <v>0</v>
      </c>
      <c r="L9" s="1">
        <f ca="1">[3]Sum!AV26</f>
        <v>1327.1399999999999</v>
      </c>
      <c r="M9" s="1">
        <f ca="1">[3]Sum!AW26</f>
        <v>-905.69639999999345</v>
      </c>
      <c r="N9" s="1">
        <f ca="1">[3]Sum!AX26</f>
        <v>2160.3035999999997</v>
      </c>
      <c r="O9" s="1">
        <f ca="1">[3]Sum!AY26</f>
        <v>0</v>
      </c>
      <c r="P9" s="1">
        <f ca="1">[3]Sum!AZ26</f>
        <v>12556.583999999999</v>
      </c>
      <c r="Q9" s="1">
        <f ca="1">[3]Sum!BA26</f>
        <v>9.1104000000000003</v>
      </c>
      <c r="S9" t="str">
        <f t="shared" si="0"/>
        <v>0Reference, 2030</v>
      </c>
      <c r="T9" s="1">
        <f t="shared" ca="1" si="1"/>
        <v>154.03181039999998</v>
      </c>
      <c r="U9" s="1">
        <f t="shared" ca="1" si="2"/>
        <v>82.164858000000009</v>
      </c>
      <c r="V9" s="1">
        <f t="shared" ca="1" si="3"/>
        <v>1.3271399999999998</v>
      </c>
      <c r="W9" s="1">
        <f t="shared" ca="1" si="4"/>
        <v>0.13972200000000001</v>
      </c>
      <c r="X9" s="1">
        <f t="shared" ca="1" si="5"/>
        <v>10.932917999999999</v>
      </c>
      <c r="Y9" s="1">
        <f t="shared" ca="1" si="6"/>
        <v>-0.90569639999999341</v>
      </c>
    </row>
    <row r="10" spans="3:25" x14ac:dyDescent="0.25">
      <c r="C10" s="5" t="s">
        <v>33</v>
      </c>
      <c r="D10" s="1">
        <f>[2]Sum!AN26</f>
        <v>2700.5327999999995</v>
      </c>
      <c r="E10" s="1">
        <f>[2]Sum!AO26</f>
        <v>4.9931999999999999</v>
      </c>
      <c r="F10" s="1">
        <f>[2]Sum!AP26</f>
        <v>100722.12959999999</v>
      </c>
      <c r="G10" s="1">
        <f>[2]Sum!AQ26</f>
        <v>0</v>
      </c>
      <c r="H10" s="1">
        <f>[2]Sum!AR26</f>
        <v>69905.588399999993</v>
      </c>
      <c r="I10" s="1">
        <f>[2]Sum!AS26</f>
        <v>11760.5628</v>
      </c>
      <c r="J10" s="1">
        <f>[2]Sum!AT26</f>
        <v>8869.6751999999997</v>
      </c>
      <c r="K10" s="1">
        <f>[2]Sum!AU26</f>
        <v>3147.9936000000002</v>
      </c>
      <c r="L10" s="1">
        <f>[2]Sum!AV26</f>
        <v>3546.2231999999999</v>
      </c>
      <c r="M10" s="1">
        <f>[2]Sum!AW26</f>
        <v>30474.813599999994</v>
      </c>
      <c r="N10" s="1">
        <f>[2]Sum!AX26</f>
        <v>1573.4712</v>
      </c>
      <c r="O10" s="1">
        <f>[2]Sum!AY26</f>
        <v>0</v>
      </c>
      <c r="P10" s="1">
        <f>[2]Sum!AZ26</f>
        <v>12573.315600000002</v>
      </c>
      <c r="Q10" s="1">
        <f>[2]Sum!BA26</f>
        <v>2084.9675999999995</v>
      </c>
      <c r="S10" t="str">
        <f t="shared" si="0"/>
        <v>1Renewable, 2030</v>
      </c>
      <c r="T10" s="1">
        <f t="shared" si="1"/>
        <v>105.00112679999998</v>
      </c>
      <c r="U10" s="1">
        <f t="shared" si="2"/>
        <v>82.478904</v>
      </c>
      <c r="V10" s="1">
        <f t="shared" si="3"/>
        <v>3.5462232</v>
      </c>
      <c r="W10" s="1">
        <f t="shared" si="4"/>
        <v>14.1026364</v>
      </c>
      <c r="X10" s="1">
        <f t="shared" si="5"/>
        <v>11.760562799999999</v>
      </c>
      <c r="Y10" s="1">
        <f t="shared" si="6"/>
        <v>30.474813599999994</v>
      </c>
    </row>
    <row r="11" spans="3:25" x14ac:dyDescent="0.25">
      <c r="C11" s="5" t="s">
        <v>30</v>
      </c>
      <c r="D11" s="1">
        <f ca="1">[3]Sum!AN27</f>
        <v>5404.4819999999991</v>
      </c>
      <c r="E11" s="1">
        <f ca="1">[3]Sum!AO27</f>
        <v>447.81120000000004</v>
      </c>
      <c r="F11" s="1">
        <f ca="1">[3]Sum!AP27</f>
        <v>459491.69639999996</v>
      </c>
      <c r="G11" s="1">
        <f ca="1">[3]Sum!AQ27</f>
        <v>0</v>
      </c>
      <c r="H11" s="1">
        <f ca="1">[3]Sum!AR27</f>
        <v>70167.775200000004</v>
      </c>
      <c r="I11" s="1">
        <f ca="1">[3]Sum!AS27</f>
        <v>40276.9908</v>
      </c>
      <c r="J11" s="1">
        <f ca="1">[3]Sum!AT27</f>
        <v>0</v>
      </c>
      <c r="K11" s="1">
        <f ca="1">[3]Sum!AU27</f>
        <v>0</v>
      </c>
      <c r="L11" s="1">
        <f ca="1">[3]Sum!AV27</f>
        <v>75.335999999999999</v>
      </c>
      <c r="M11" s="1">
        <f ca="1">[3]Sum!AW27</f>
        <v>-1331.5199999999968</v>
      </c>
      <c r="N11" s="1">
        <f ca="1">[3]Sum!AX27</f>
        <v>5441.887200000001</v>
      </c>
      <c r="O11" s="1">
        <f ca="1">[3]Sum!AY27</f>
        <v>0</v>
      </c>
      <c r="P11" s="1">
        <f ca="1">[3]Sum!AZ27</f>
        <v>20783.888399999996</v>
      </c>
      <c r="Q11" s="1">
        <f ca="1">[3]Sum!BA27</f>
        <v>0</v>
      </c>
      <c r="S11" t="str">
        <f t="shared" si="0"/>
        <v>0Reference, 2050</v>
      </c>
      <c r="T11" s="1">
        <f t="shared" ca="1" si="1"/>
        <v>470.78587679999998</v>
      </c>
      <c r="U11" s="1">
        <f t="shared" ca="1" si="2"/>
        <v>90.951663600000003</v>
      </c>
      <c r="V11" s="1">
        <f t="shared" ca="1" si="3"/>
        <v>7.5336E-2</v>
      </c>
      <c r="W11" s="1">
        <f t="shared" ca="1" si="4"/>
        <v>0</v>
      </c>
      <c r="X11" s="1">
        <f t="shared" ca="1" si="5"/>
        <v>40.2769908</v>
      </c>
      <c r="Y11" s="1">
        <f t="shared" ca="1" si="6"/>
        <v>-1.3315199999999967</v>
      </c>
    </row>
    <row r="12" spans="3:25" x14ac:dyDescent="0.25">
      <c r="C12" s="5" t="s">
        <v>34</v>
      </c>
      <c r="D12" s="1">
        <f>[2]Sum!AN27</f>
        <v>100.74</v>
      </c>
      <c r="E12" s="1">
        <f>[2]Sum!AO27</f>
        <v>0</v>
      </c>
      <c r="F12" s="1">
        <f>[2]Sum!AP27</f>
        <v>103490.46480000002</v>
      </c>
      <c r="G12" s="1">
        <f>[2]Sum!AQ27</f>
        <v>0</v>
      </c>
      <c r="H12" s="1">
        <f>[2]Sum!AR27</f>
        <v>71487.469200000021</v>
      </c>
      <c r="I12" s="1">
        <f>[2]Sum!AS27</f>
        <v>50182.711199999998</v>
      </c>
      <c r="J12" s="1">
        <f>[2]Sum!AT27</f>
        <v>36693.8004</v>
      </c>
      <c r="K12" s="1">
        <f>[2]Sum!AU27</f>
        <v>67007.605199999991</v>
      </c>
      <c r="L12" s="1">
        <f>[2]Sum!AV27</f>
        <v>6904.7196000000004</v>
      </c>
      <c r="M12" s="1">
        <f>[2]Sum!AW27</f>
        <v>50381.913599999985</v>
      </c>
      <c r="N12" s="1">
        <f>[2]Sum!AX27</f>
        <v>1534.0512000000001</v>
      </c>
      <c r="O12" s="1">
        <f>[2]Sum!AY27</f>
        <v>0</v>
      </c>
      <c r="P12" s="1">
        <f>[2]Sum!AZ27</f>
        <v>20149.927199999998</v>
      </c>
      <c r="Q12" s="1">
        <f>[2]Sum!BA27</f>
        <v>168211.62239999996</v>
      </c>
      <c r="S12" t="str">
        <f t="shared" si="0"/>
        <v>1Renewable, 2050</v>
      </c>
      <c r="T12" s="1">
        <f t="shared" si="1"/>
        <v>105.12525600000002</v>
      </c>
      <c r="U12" s="1">
        <f t="shared" si="2"/>
        <v>91.637396400000029</v>
      </c>
      <c r="V12" s="1">
        <f t="shared" si="3"/>
        <v>6.9047196</v>
      </c>
      <c r="W12" s="1">
        <f t="shared" si="4"/>
        <v>271.91302799999994</v>
      </c>
      <c r="X12" s="1">
        <f t="shared" si="5"/>
        <v>50.1827112</v>
      </c>
      <c r="Y12" s="1">
        <f t="shared" si="6"/>
        <v>50.381913599999983</v>
      </c>
    </row>
    <row r="13" spans="3:25" x14ac:dyDescent="0.25">
      <c r="C13">
        <f>C6</f>
        <v>2010</v>
      </c>
      <c r="S13">
        <f>S6</f>
        <v>2010</v>
      </c>
      <c r="T13" s="13">
        <f>T6/SUM($T6:$X6)</f>
        <v>0.78434565400108558</v>
      </c>
      <c r="U13" s="13">
        <f t="shared" ref="U13:X13" si="7">U6/SUM($T6:$X6)</f>
        <v>0.21565434599891439</v>
      </c>
      <c r="V13" s="13">
        <f t="shared" si="7"/>
        <v>0</v>
      </c>
      <c r="W13" s="13">
        <f t="shared" si="7"/>
        <v>0</v>
      </c>
      <c r="X13" s="13">
        <f t="shared" si="7"/>
        <v>0</v>
      </c>
      <c r="Y13" s="13">
        <f t="shared" ref="Y13" si="8">Y6/SUM($T6:$Y6)</f>
        <v>0</v>
      </c>
    </row>
    <row r="14" spans="3:25" x14ac:dyDescent="0.25">
      <c r="C14" t="str">
        <f t="shared" ref="C14:C19" si="9">C7</f>
        <v>0Reference, 2015</v>
      </c>
      <c r="S14" t="str">
        <f t="shared" ref="S14:S18" si="10">S7</f>
        <v>0Reference, 2015</v>
      </c>
      <c r="T14" s="13">
        <f t="shared" ref="T14:X19" ca="1" si="11">T7/SUM($T7:$X7)</f>
        <v>0.8530363937770562</v>
      </c>
      <c r="U14" s="13">
        <f t="shared" ca="1" si="11"/>
        <v>0.12049592235473643</v>
      </c>
      <c r="V14" s="13">
        <f t="shared" ca="1" si="11"/>
        <v>1.2323224764231899E-2</v>
      </c>
      <c r="W14" s="13">
        <f t="shared" ca="1" si="11"/>
        <v>1.2973956104917416E-3</v>
      </c>
      <c r="X14" s="13">
        <f t="shared" ca="1" si="11"/>
        <v>1.2847063493483741E-2</v>
      </c>
      <c r="Y14" s="13">
        <f t="shared" ref="Y14:Y19" ca="1" si="12">Y7/SUM($T7:$Y7)</f>
        <v>-2.9360729066305958E-3</v>
      </c>
    </row>
    <row r="15" spans="3:25" x14ac:dyDescent="0.25">
      <c r="C15" t="str">
        <f t="shared" si="9"/>
        <v>1Renewable, 2015</v>
      </c>
      <c r="S15" t="str">
        <f t="shared" si="10"/>
        <v>1Renewable, 2015</v>
      </c>
      <c r="T15" s="13">
        <f t="shared" si="11"/>
        <v>0.8311565449259517</v>
      </c>
      <c r="U15" s="13">
        <f t="shared" si="11"/>
        <v>0.12204413121251018</v>
      </c>
      <c r="V15" s="13">
        <f t="shared" si="11"/>
        <v>2.2651289234658763E-2</v>
      </c>
      <c r="W15" s="13">
        <f t="shared" si="11"/>
        <v>6.7386080593231767E-3</v>
      </c>
      <c r="X15" s="13">
        <f t="shared" si="11"/>
        <v>1.7409426567556091E-2</v>
      </c>
      <c r="Y15" s="13">
        <f t="shared" si="12"/>
        <v>0</v>
      </c>
    </row>
    <row r="16" spans="3:25" x14ac:dyDescent="0.25">
      <c r="C16" t="str">
        <f t="shared" si="9"/>
        <v>0Reference, 2030</v>
      </c>
      <c r="S16" t="str">
        <f t="shared" si="10"/>
        <v>0Reference, 2030</v>
      </c>
      <c r="T16" s="13">
        <f t="shared" ca="1" si="11"/>
        <v>0.61960583665361801</v>
      </c>
      <c r="U16" s="13">
        <f t="shared" ca="1" si="11"/>
        <v>0.33051501149281909</v>
      </c>
      <c r="V16" s="13">
        <f t="shared" ca="1" si="11"/>
        <v>5.3385316183785026E-3</v>
      </c>
      <c r="W16" s="13">
        <f t="shared" ca="1" si="11"/>
        <v>5.62043427809486E-4</v>
      </c>
      <c r="X16" s="13">
        <f t="shared" ca="1" si="11"/>
        <v>4.3978576807374853E-2</v>
      </c>
      <c r="Y16" s="13">
        <f t="shared" ca="1" si="12"/>
        <v>-3.6565612267994299E-3</v>
      </c>
    </row>
    <row r="17" spans="3:33" x14ac:dyDescent="0.25">
      <c r="C17" t="str">
        <f t="shared" si="9"/>
        <v>1Renewable, 2030</v>
      </c>
      <c r="N17" s="18">
        <f>SUM(N10:Q10)/SUM(D10:Q10)</f>
        <v>6.561883254190376E-2</v>
      </c>
      <c r="S17" t="str">
        <f t="shared" si="10"/>
        <v>1Renewable, 2030</v>
      </c>
      <c r="T17" s="13">
        <f t="shared" si="11"/>
        <v>0.48412278813380299</v>
      </c>
      <c r="U17" s="13">
        <f t="shared" si="11"/>
        <v>0.38028084253568489</v>
      </c>
      <c r="V17" s="13">
        <f t="shared" si="11"/>
        <v>1.6350371803141233E-2</v>
      </c>
      <c r="W17" s="13">
        <f t="shared" si="11"/>
        <v>6.502223225670431E-2</v>
      </c>
      <c r="X17" s="13">
        <f t="shared" si="11"/>
        <v>5.4223765270666462E-2</v>
      </c>
      <c r="Y17" s="13">
        <f t="shared" si="12"/>
        <v>0.12319812394180449</v>
      </c>
    </row>
    <row r="18" spans="3:33" x14ac:dyDescent="0.25">
      <c r="C18" t="str">
        <f t="shared" si="9"/>
        <v>0Reference, 2050</v>
      </c>
      <c r="S18" t="str">
        <f t="shared" si="10"/>
        <v>0Reference, 2050</v>
      </c>
      <c r="T18" s="13">
        <f t="shared" ca="1" si="11"/>
        <v>0.78191961440802005</v>
      </c>
      <c r="U18" s="13">
        <f t="shared" ca="1" si="11"/>
        <v>0.15105994728489264</v>
      </c>
      <c r="V18" s="13">
        <f t="shared" ca="1" si="11"/>
        <v>1.251241784724724E-4</v>
      </c>
      <c r="W18" s="13">
        <f t="shared" ca="1" si="11"/>
        <v>0</v>
      </c>
      <c r="X18" s="13">
        <f t="shared" ca="1" si="11"/>
        <v>6.6895314128614852E-2</v>
      </c>
      <c r="Y18" s="13">
        <f t="shared" ca="1" si="12"/>
        <v>-2.2163986671278274E-3</v>
      </c>
    </row>
    <row r="19" spans="3:33" x14ac:dyDescent="0.25">
      <c r="C19" t="str">
        <f t="shared" si="9"/>
        <v>1Renewable, 2050</v>
      </c>
      <c r="S19" t="str">
        <f>S12</f>
        <v>1Renewable, 2050</v>
      </c>
      <c r="T19" s="13">
        <f t="shared" si="11"/>
        <v>0.19994794948634281</v>
      </c>
      <c r="U19" s="13">
        <f t="shared" si="11"/>
        <v>0.1742940774046455</v>
      </c>
      <c r="V19" s="13">
        <f t="shared" si="11"/>
        <v>1.3132757800829144E-2</v>
      </c>
      <c r="W19" s="13">
        <f t="shared" si="11"/>
        <v>0.5171778358116198</v>
      </c>
      <c r="X19" s="13">
        <f t="shared" si="11"/>
        <v>9.5447379496562915E-2</v>
      </c>
      <c r="Y19" s="13">
        <f t="shared" si="12"/>
        <v>8.7446582772261736E-2</v>
      </c>
    </row>
    <row r="20" spans="3:33" x14ac:dyDescent="0.25">
      <c r="T20" s="3" t="s">
        <v>1</v>
      </c>
    </row>
    <row r="21" spans="3:33" ht="18" thickBot="1" x14ac:dyDescent="0.35">
      <c r="C21" s="4" t="s">
        <v>31</v>
      </c>
      <c r="D21" s="4"/>
      <c r="E21" s="4"/>
      <c r="F21" s="4"/>
      <c r="G21" s="4"/>
      <c r="H21" s="4"/>
      <c r="T21" s="3"/>
    </row>
    <row r="22" spans="3:33" ht="15.75" thickTop="1" x14ac:dyDescent="0.25">
      <c r="C22" s="3"/>
      <c r="D22" s="3" t="str">
        <f>[1]Sum!AN9</f>
        <v>Coal</v>
      </c>
      <c r="E22" s="3" t="str">
        <f>[1]Sum!AO9</f>
        <v>Oil</v>
      </c>
      <c r="F22" s="3" t="str">
        <f>[1]Sum!AP9</f>
        <v>Gas</v>
      </c>
      <c r="G22" s="3" t="str">
        <f>[1]Sum!AQ9</f>
        <v>Nuclear</v>
      </c>
      <c r="H22" s="3" t="str">
        <f>[1]Sum!AR9</f>
        <v>Hydro</v>
      </c>
      <c r="I22" s="3" t="str">
        <f>[1]Sum!AS9</f>
        <v>Biomass</v>
      </c>
      <c r="J22" s="3" t="str">
        <f>[1]Sum!AT9</f>
        <v>Solar PV</v>
      </c>
      <c r="K22" s="3" t="str">
        <f>[1]Sum!AU9</f>
        <v>Solar Thermal</v>
      </c>
      <c r="L22" s="3" t="str">
        <f>[1]Sum!AV9</f>
        <v>Wind</v>
      </c>
      <c r="M22" s="3" t="str">
        <f>[1]Sum!AW9</f>
        <v>Net Imports</v>
      </c>
      <c r="N22" s="3" t="str">
        <f>[1]Sum!AX9</f>
        <v>Dist. Oil</v>
      </c>
      <c r="O22" s="3" t="str">
        <f>[1]Sum!AY9</f>
        <v>Dist. Biomass</v>
      </c>
      <c r="P22" s="3" t="str">
        <f>[1]Sum!AZ9</f>
        <v>Mini Hydro</v>
      </c>
      <c r="Q22" s="3" t="str">
        <f>[1]Sum!BA9</f>
        <v>Dist.Solar PV</v>
      </c>
      <c r="R22" s="3"/>
      <c r="S22" s="3"/>
      <c r="T22" s="3" t="s">
        <v>14</v>
      </c>
      <c r="U22" s="3" t="s">
        <v>2</v>
      </c>
      <c r="V22" s="3" t="s">
        <v>3</v>
      </c>
      <c r="W22" s="3" t="s">
        <v>4</v>
      </c>
      <c r="X22" s="3" t="s">
        <v>5</v>
      </c>
      <c r="Y22" s="3" t="s">
        <v>12</v>
      </c>
      <c r="Z22" s="3"/>
      <c r="AA22" s="3"/>
      <c r="AB22" s="3"/>
      <c r="AC22" s="3"/>
      <c r="AD22" s="3"/>
      <c r="AE22" s="3"/>
      <c r="AF22" s="3"/>
      <c r="AG22" s="3"/>
    </row>
    <row r="23" spans="3:33" x14ac:dyDescent="0.25">
      <c r="C23">
        <f>[1]Sum!$AM$24</f>
        <v>2010</v>
      </c>
      <c r="D23" s="1">
        <f>[1]Sum!AN24</f>
        <v>239.84879999999998</v>
      </c>
      <c r="E23" s="1">
        <f>[1]Sum!AO24</f>
        <v>7667.9784</v>
      </c>
      <c r="F23" s="1">
        <f>[1]Sum!AP24</f>
        <v>28499.784</v>
      </c>
      <c r="G23" s="1">
        <f>[1]Sum!AQ24</f>
        <v>0</v>
      </c>
      <c r="H23" s="1">
        <f>[1]Sum!AR24</f>
        <v>10406.529599999998</v>
      </c>
      <c r="I23" s="1">
        <f>[1]Sum!AS24</f>
        <v>0</v>
      </c>
      <c r="J23" s="1">
        <f>[1]Sum!AT24</f>
        <v>0</v>
      </c>
      <c r="K23" s="1">
        <f>[1]Sum!AU24</f>
        <v>0</v>
      </c>
      <c r="L23" s="1">
        <f>[1]Sum!AV24</f>
        <v>0</v>
      </c>
      <c r="M23" s="1">
        <f>[1]Sum!AW24</f>
        <v>0</v>
      </c>
      <c r="N23" s="1">
        <f>[1]Sum!AX24</f>
        <v>1441.4580000000001</v>
      </c>
      <c r="O23" s="1">
        <f>[1]Sum!AY24</f>
        <v>0</v>
      </c>
      <c r="P23" s="1">
        <f>[1]Sum!AZ24</f>
        <v>0</v>
      </c>
      <c r="Q23" s="1">
        <f>[1]Sum!BA24</f>
        <v>0</v>
      </c>
      <c r="S23" s="5">
        <f>C23</f>
        <v>2010</v>
      </c>
      <c r="T23" s="1">
        <f>(SUM(D23:G23)+N23)/1000</f>
        <v>37.849069199999995</v>
      </c>
      <c r="U23" s="1">
        <f>(H23+P23)/1000</f>
        <v>10.406529599999997</v>
      </c>
      <c r="V23" s="1">
        <f>L23/1000</f>
        <v>0</v>
      </c>
      <c r="W23" s="1">
        <f>(J23+K23+Q23)/1000</f>
        <v>0</v>
      </c>
      <c r="X23" s="1">
        <f>(I23+O23)/1000</f>
        <v>0</v>
      </c>
      <c r="Y23" s="1">
        <f>M23/1000</f>
        <v>0</v>
      </c>
    </row>
    <row r="24" spans="3:33" x14ac:dyDescent="0.25">
      <c r="C24" s="5" t="str">
        <f>C7</f>
        <v>0Reference, 2015</v>
      </c>
      <c r="D24" s="1">
        <f t="shared" ref="D24:Q24" ca="1" si="13">D7</f>
        <v>0</v>
      </c>
      <c r="E24" s="1">
        <f t="shared" ca="1" si="13"/>
        <v>117.29640000000001</v>
      </c>
      <c r="F24" s="1">
        <f t="shared" ca="1" si="13"/>
        <v>90517.868399999992</v>
      </c>
      <c r="G24" s="1">
        <f t="shared" ca="1" si="13"/>
        <v>0</v>
      </c>
      <c r="H24" s="1">
        <f t="shared" ca="1" si="13"/>
        <v>11510.026800000001</v>
      </c>
      <c r="I24" s="1">
        <f t="shared" ca="1" si="13"/>
        <v>1383.5544000000002</v>
      </c>
      <c r="J24" s="1">
        <f t="shared" ca="1" si="13"/>
        <v>130.61160000000001</v>
      </c>
      <c r="K24" s="1">
        <f t="shared" ca="1" si="13"/>
        <v>0</v>
      </c>
      <c r="L24" s="1">
        <f t="shared" ca="1" si="13"/>
        <v>1327.1399999999999</v>
      </c>
      <c r="M24" s="1">
        <f t="shared" ca="1" si="13"/>
        <v>-315.27239999999983</v>
      </c>
      <c r="N24" s="1">
        <f t="shared" ca="1" si="13"/>
        <v>1231.9188000000001</v>
      </c>
      <c r="O24" s="1">
        <f t="shared" ca="1" si="13"/>
        <v>0</v>
      </c>
      <c r="P24" s="1">
        <f t="shared" ca="1" si="13"/>
        <v>1466.6867999999997</v>
      </c>
      <c r="Q24" s="1">
        <f t="shared" ca="1" si="13"/>
        <v>9.1104000000000003</v>
      </c>
      <c r="S24" s="5" t="str">
        <f t="shared" ref="S24:S29" si="14">C24</f>
        <v>0Reference, 2015</v>
      </c>
      <c r="T24" s="1">
        <f t="shared" ref="T24:T29" ca="1" si="15">(SUM(D24:G24)+N24)/1000</f>
        <v>91.867083600000001</v>
      </c>
      <c r="U24" s="1">
        <f t="shared" ref="U24:U29" ca="1" si="16">(H24+P24)/1000</f>
        <v>12.9767136</v>
      </c>
      <c r="V24" s="1">
        <f t="shared" ref="V24:V29" ca="1" si="17">L24/1000</f>
        <v>1.3271399999999998</v>
      </c>
      <c r="W24" s="1">
        <f t="shared" ref="W24:W29" ca="1" si="18">(J24+K24+Q24)/1000</f>
        <v>0.13972200000000001</v>
      </c>
      <c r="X24" s="1">
        <f t="shared" ref="X24:X29" ca="1" si="19">(I24+O24)/1000</f>
        <v>1.3835544000000002</v>
      </c>
      <c r="Y24" s="1">
        <f t="shared" ref="Y24:Y29" ca="1" si="20">M24/1000</f>
        <v>-0.31527239999999984</v>
      </c>
    </row>
    <row r="25" spans="3:33" x14ac:dyDescent="0.25">
      <c r="C25" s="5" t="s">
        <v>36</v>
      </c>
      <c r="D25" s="1">
        <f ca="1">[4]Sum!AN25</f>
        <v>0</v>
      </c>
      <c r="E25" s="1">
        <f ca="1">[4]Sum!AO25</f>
        <v>354.5172</v>
      </c>
      <c r="F25" s="1">
        <f ca="1">[4]Sum!AP25</f>
        <v>87916.060799999992</v>
      </c>
      <c r="G25" s="1">
        <f ca="1">[4]Sum!AQ25</f>
        <v>0</v>
      </c>
      <c r="H25" s="1">
        <f ca="1">[4]Sum!AR25</f>
        <v>11672.524799999999</v>
      </c>
      <c r="I25" s="1">
        <f ca="1">[4]Sum!AS25</f>
        <v>1874.8152000000002</v>
      </c>
      <c r="J25" s="1">
        <f ca="1">[4]Sum!AT25</f>
        <v>712.80119999999999</v>
      </c>
      <c r="K25" s="1">
        <f ca="1">[4]Sum!AU25</f>
        <v>0</v>
      </c>
      <c r="L25" s="1">
        <f ca="1">[4]Sum!AV25</f>
        <v>2439.3096</v>
      </c>
      <c r="M25" s="1">
        <f ca="1">[4]Sum!AW25</f>
        <v>0</v>
      </c>
      <c r="N25" s="1">
        <f ca="1">[4]Sum!AX25</f>
        <v>1216.326</v>
      </c>
      <c r="O25" s="1">
        <f ca="1">[4]Sum!AY25</f>
        <v>0</v>
      </c>
      <c r="P25" s="1">
        <f ca="1">[4]Sum!AZ25</f>
        <v>1471.9428</v>
      </c>
      <c r="Q25" s="1">
        <f ca="1">[4]Sum!BA25</f>
        <v>30.8352</v>
      </c>
      <c r="S25" s="5" t="str">
        <f>C25</f>
        <v>1bRenewable, 2015</v>
      </c>
      <c r="T25" s="1">
        <f t="shared" ca="1" si="15"/>
        <v>89.486903999999996</v>
      </c>
      <c r="U25" s="1">
        <f t="shared" ca="1" si="16"/>
        <v>13.1444676</v>
      </c>
      <c r="V25" s="1">
        <f t="shared" ca="1" si="17"/>
        <v>2.4393096000000001</v>
      </c>
      <c r="W25" s="1">
        <f t="shared" ca="1" si="18"/>
        <v>0.74363639999999998</v>
      </c>
      <c r="X25" s="1">
        <f t="shared" ca="1" si="19"/>
        <v>1.8748152000000002</v>
      </c>
      <c r="Y25" s="1">
        <f t="shared" ca="1" si="20"/>
        <v>0</v>
      </c>
    </row>
    <row r="26" spans="3:33" x14ac:dyDescent="0.25">
      <c r="C26" s="5" t="str">
        <f>C9</f>
        <v>0Reference, 2030</v>
      </c>
      <c r="D26" s="1">
        <f t="shared" ref="D26:Q26" ca="1" si="21">D9</f>
        <v>2646.8339999999998</v>
      </c>
      <c r="E26" s="1">
        <f t="shared" ca="1" si="21"/>
        <v>5.2559999999999993</v>
      </c>
      <c r="F26" s="1">
        <f t="shared" ca="1" si="21"/>
        <v>149219.41679999998</v>
      </c>
      <c r="G26" s="1">
        <f t="shared" ca="1" si="21"/>
        <v>0</v>
      </c>
      <c r="H26" s="1">
        <f t="shared" ca="1" si="21"/>
        <v>69608.274000000005</v>
      </c>
      <c r="I26" s="1">
        <f t="shared" ca="1" si="21"/>
        <v>10932.918</v>
      </c>
      <c r="J26" s="1">
        <f t="shared" ca="1" si="21"/>
        <v>130.61160000000001</v>
      </c>
      <c r="K26" s="1">
        <f t="shared" ca="1" si="21"/>
        <v>0</v>
      </c>
      <c r="L26" s="1">
        <f t="shared" ca="1" si="21"/>
        <v>1327.1399999999999</v>
      </c>
      <c r="M26" s="1">
        <f t="shared" ca="1" si="21"/>
        <v>-905.69639999999345</v>
      </c>
      <c r="N26" s="1">
        <f t="shared" ca="1" si="21"/>
        <v>2160.3035999999997</v>
      </c>
      <c r="O26" s="1">
        <f t="shared" ca="1" si="21"/>
        <v>0</v>
      </c>
      <c r="P26" s="1">
        <f t="shared" ca="1" si="21"/>
        <v>12556.583999999999</v>
      </c>
      <c r="Q26" s="1">
        <f t="shared" ca="1" si="21"/>
        <v>9.1104000000000003</v>
      </c>
      <c r="S26" s="5" t="str">
        <f t="shared" si="14"/>
        <v>0Reference, 2030</v>
      </c>
      <c r="T26" s="1">
        <f t="shared" ca="1" si="15"/>
        <v>154.03181039999998</v>
      </c>
      <c r="U26" s="1">
        <f t="shared" ca="1" si="16"/>
        <v>82.164858000000009</v>
      </c>
      <c r="V26" s="1">
        <f t="shared" ca="1" si="17"/>
        <v>1.3271399999999998</v>
      </c>
      <c r="W26" s="1">
        <f t="shared" ca="1" si="18"/>
        <v>0.13972200000000001</v>
      </c>
      <c r="X26" s="1">
        <f t="shared" ca="1" si="19"/>
        <v>10.932917999999999</v>
      </c>
      <c r="Y26" s="1">
        <f t="shared" ca="1" si="20"/>
        <v>-0.90569639999999341</v>
      </c>
    </row>
    <row r="27" spans="3:33" x14ac:dyDescent="0.25">
      <c r="C27" s="5" t="s">
        <v>37</v>
      </c>
      <c r="D27" s="1">
        <f ca="1">[4]Sum!AN26</f>
        <v>2912.8751999999999</v>
      </c>
      <c r="E27" s="1">
        <f ca="1">[4]Sum!AO26</f>
        <v>5.2559999999999993</v>
      </c>
      <c r="F27" s="1">
        <f ca="1">[4]Sum!AP26</f>
        <v>104380.21799999999</v>
      </c>
      <c r="G27" s="1">
        <f ca="1">[4]Sum!AQ26</f>
        <v>0</v>
      </c>
      <c r="H27" s="1">
        <f ca="1">[4]Sum!AR26</f>
        <v>70186.872000000003</v>
      </c>
      <c r="I27" s="1">
        <f ca="1">[4]Sum!AS26</f>
        <v>25226.6976</v>
      </c>
      <c r="J27" s="1">
        <f ca="1">[4]Sum!AT26</f>
        <v>16643.036399999997</v>
      </c>
      <c r="K27" s="1">
        <f ca="1">[4]Sum!AU26</f>
        <v>6638.5032000000001</v>
      </c>
      <c r="L27" s="1">
        <f ca="1">[4]Sum!AV26</f>
        <v>3548.7636000000002</v>
      </c>
      <c r="M27" s="1">
        <f ca="1">[4]Sum!AW26</f>
        <v>0</v>
      </c>
      <c r="N27" s="1">
        <f ca="1">[4]Sum!AX26</f>
        <v>1568.3904</v>
      </c>
      <c r="O27" s="1">
        <f ca="1">[4]Sum!AY26</f>
        <v>0</v>
      </c>
      <c r="P27" s="1">
        <f ca="1">[4]Sum!AZ26</f>
        <v>12829.720799999999</v>
      </c>
      <c r="Q27" s="1">
        <f ca="1">[4]Sum!BA26</f>
        <v>3695.0556000000006</v>
      </c>
      <c r="S27" s="5" t="str">
        <f t="shared" si="14"/>
        <v>1bRenewable, 2030</v>
      </c>
      <c r="T27" s="1">
        <f t="shared" ca="1" si="15"/>
        <v>108.8667396</v>
      </c>
      <c r="U27" s="1">
        <f t="shared" ca="1" si="16"/>
        <v>83.016592799999998</v>
      </c>
      <c r="V27" s="1">
        <f t="shared" ca="1" si="17"/>
        <v>3.5487636</v>
      </c>
      <c r="W27" s="1">
        <f t="shared" ca="1" si="18"/>
        <v>26.976595199999995</v>
      </c>
      <c r="X27" s="1">
        <f t="shared" ca="1" si="19"/>
        <v>25.226697599999998</v>
      </c>
      <c r="Y27" s="1">
        <f t="shared" ca="1" si="20"/>
        <v>0</v>
      </c>
    </row>
    <row r="28" spans="3:33" x14ac:dyDescent="0.25">
      <c r="C28" s="5" t="str">
        <f>C11</f>
        <v>0Reference, 2050</v>
      </c>
      <c r="D28" s="1">
        <f t="shared" ref="D28:Q28" ca="1" si="22">D11</f>
        <v>5404.4819999999991</v>
      </c>
      <c r="E28" s="1">
        <f t="shared" ca="1" si="22"/>
        <v>447.81120000000004</v>
      </c>
      <c r="F28" s="1">
        <f t="shared" ca="1" si="22"/>
        <v>459491.69639999996</v>
      </c>
      <c r="G28" s="1">
        <f t="shared" ca="1" si="22"/>
        <v>0</v>
      </c>
      <c r="H28" s="1">
        <f t="shared" ca="1" si="22"/>
        <v>70167.775200000004</v>
      </c>
      <c r="I28" s="1">
        <f t="shared" ca="1" si="22"/>
        <v>40276.9908</v>
      </c>
      <c r="J28" s="1">
        <f t="shared" ca="1" si="22"/>
        <v>0</v>
      </c>
      <c r="K28" s="1">
        <f t="shared" ca="1" si="22"/>
        <v>0</v>
      </c>
      <c r="L28" s="1">
        <f t="shared" ca="1" si="22"/>
        <v>75.335999999999999</v>
      </c>
      <c r="M28" s="1">
        <f t="shared" ca="1" si="22"/>
        <v>-1331.5199999999968</v>
      </c>
      <c r="N28" s="1">
        <f t="shared" ca="1" si="22"/>
        <v>5441.887200000001</v>
      </c>
      <c r="O28" s="1">
        <f t="shared" ca="1" si="22"/>
        <v>0</v>
      </c>
      <c r="P28" s="1">
        <f t="shared" ca="1" si="22"/>
        <v>20783.888399999996</v>
      </c>
      <c r="Q28" s="1">
        <f t="shared" ca="1" si="22"/>
        <v>0</v>
      </c>
      <c r="S28" s="5" t="str">
        <f t="shared" si="14"/>
        <v>0Reference, 2050</v>
      </c>
      <c r="T28" s="1">
        <f t="shared" ca="1" si="15"/>
        <v>470.78587679999998</v>
      </c>
      <c r="U28" s="1">
        <f t="shared" ca="1" si="16"/>
        <v>90.951663600000003</v>
      </c>
      <c r="V28" s="1">
        <f t="shared" ca="1" si="17"/>
        <v>7.5336E-2</v>
      </c>
      <c r="W28" s="1">
        <f t="shared" ca="1" si="18"/>
        <v>0</v>
      </c>
      <c r="X28" s="1">
        <f t="shared" ca="1" si="19"/>
        <v>40.2769908</v>
      </c>
      <c r="Y28" s="1">
        <f t="shared" ca="1" si="20"/>
        <v>-1.3315199999999967</v>
      </c>
    </row>
    <row r="29" spans="3:33" x14ac:dyDescent="0.25">
      <c r="C29" s="5" t="s">
        <v>38</v>
      </c>
      <c r="D29" s="1">
        <f ca="1">[4]Sum!AN27</f>
        <v>402.96</v>
      </c>
      <c r="E29" s="1">
        <f ca="1">[4]Sum!AO27</f>
        <v>0</v>
      </c>
      <c r="F29" s="1">
        <f ca="1">[4]Sum!AP27</f>
        <v>140562.6096</v>
      </c>
      <c r="G29" s="1">
        <f ca="1">[4]Sum!AQ27</f>
        <v>0</v>
      </c>
      <c r="H29" s="1">
        <f ca="1">[4]Sum!AR27</f>
        <v>71487.469200000021</v>
      </c>
      <c r="I29" s="1">
        <f ca="1">[4]Sum!AS27</f>
        <v>63581.218799999988</v>
      </c>
      <c r="J29" s="1">
        <f ca="1">[4]Sum!AT27</f>
        <v>34320.5412</v>
      </c>
      <c r="K29" s="1">
        <f ca="1">[4]Sum!AU27</f>
        <v>71163.699599999993</v>
      </c>
      <c r="L29" s="1">
        <f ca="1">[4]Sum!AV27</f>
        <v>7822.4171999999999</v>
      </c>
      <c r="M29" s="1">
        <f ca="1">[4]Sum!AW27</f>
        <v>0</v>
      </c>
      <c r="N29" s="1">
        <f ca="1">[4]Sum!AX27</f>
        <v>1433.2235999999998</v>
      </c>
      <c r="O29" s="1">
        <f ca="1">[4]Sum!AY27</f>
        <v>0</v>
      </c>
      <c r="P29" s="1">
        <f ca="1">[4]Sum!AZ27</f>
        <v>20149.927199999998</v>
      </c>
      <c r="Q29" s="1">
        <f ca="1">[4]Sum!BA27</f>
        <v>167040.67319999996</v>
      </c>
      <c r="S29" s="5" t="str">
        <f t="shared" si="14"/>
        <v>1bRenewable, 2050</v>
      </c>
      <c r="T29" s="1">
        <f t="shared" ca="1" si="15"/>
        <v>142.39879319999997</v>
      </c>
      <c r="U29" s="1">
        <f t="shared" ca="1" si="16"/>
        <v>91.637396400000029</v>
      </c>
      <c r="V29" s="1">
        <f t="shared" ca="1" si="17"/>
        <v>7.8224172000000003</v>
      </c>
      <c r="W29" s="1">
        <f t="shared" ca="1" si="18"/>
        <v>272.52491399999997</v>
      </c>
      <c r="X29" s="1">
        <f t="shared" ca="1" si="19"/>
        <v>63.581218799999988</v>
      </c>
      <c r="Y29" s="1">
        <f t="shared" ca="1" si="20"/>
        <v>0</v>
      </c>
    </row>
    <row r="30" spans="3:33" x14ac:dyDescent="0.25">
      <c r="S30">
        <f>S23</f>
        <v>2010</v>
      </c>
      <c r="T30" s="13">
        <f>T23/SUM($T23:$X23)</f>
        <v>0.78434565400108558</v>
      </c>
      <c r="U30" s="13">
        <f t="shared" ref="U30:X30" si="23">U23/SUM($T23:$X23)</f>
        <v>0.21565434599891439</v>
      </c>
      <c r="V30" s="13">
        <f t="shared" si="23"/>
        <v>0</v>
      </c>
      <c r="W30" s="13">
        <f t="shared" si="23"/>
        <v>0</v>
      </c>
      <c r="X30" s="13">
        <f t="shared" si="23"/>
        <v>0</v>
      </c>
      <c r="Y30" s="13">
        <f t="shared" ref="Y30" si="24">Y23/SUM($T23:$Y23)</f>
        <v>0</v>
      </c>
      <c r="Z30" s="14">
        <f>SUM(U30:Y30)</f>
        <v>0.21565434599891439</v>
      </c>
    </row>
    <row r="31" spans="3:33" x14ac:dyDescent="0.25">
      <c r="S31" t="str">
        <f t="shared" ref="S31:S35" si="25">S24</f>
        <v>0Reference, 2015</v>
      </c>
      <c r="T31" s="13">
        <f t="shared" ref="T31:X31" ca="1" si="26">T24/SUM($T24:$X24)</f>
        <v>0.8530363937770562</v>
      </c>
      <c r="U31" s="13">
        <f t="shared" ca="1" si="26"/>
        <v>0.12049592235473643</v>
      </c>
      <c r="V31" s="13">
        <f t="shared" ca="1" si="26"/>
        <v>1.2323224764231899E-2</v>
      </c>
      <c r="W31" s="13">
        <f t="shared" ca="1" si="26"/>
        <v>1.2973956104917416E-3</v>
      </c>
      <c r="X31" s="13">
        <f t="shared" ca="1" si="26"/>
        <v>1.2847063493483741E-2</v>
      </c>
      <c r="Y31" s="13">
        <f t="shared" ref="Y31" ca="1" si="27">Y24/SUM($T24:$Y24)</f>
        <v>-2.9360729066305958E-3</v>
      </c>
      <c r="Z31" s="14">
        <f ca="1">SUM(U31:Y31)</f>
        <v>0.14402753331631324</v>
      </c>
    </row>
    <row r="32" spans="3:33" x14ac:dyDescent="0.25">
      <c r="S32" t="str">
        <f t="shared" si="25"/>
        <v>1bRenewable, 2015</v>
      </c>
      <c r="T32" s="13">
        <f t="shared" ref="T32:X32" ca="1" si="28">T25/SUM($T25:$X25)</f>
        <v>0.83097432092980883</v>
      </c>
      <c r="U32" s="13">
        <f t="shared" ca="1" si="28"/>
        <v>0.12205936902112374</v>
      </c>
      <c r="V32" s="13">
        <f t="shared" ca="1" si="28"/>
        <v>2.26513997891531E-2</v>
      </c>
      <c r="W32" s="13">
        <f t="shared" ca="1" si="28"/>
        <v>6.9053987219033488E-3</v>
      </c>
      <c r="X32" s="13">
        <f t="shared" ca="1" si="28"/>
        <v>1.7409511538011013E-2</v>
      </c>
      <c r="Y32" s="13">
        <f t="shared" ref="Y32" ca="1" si="29">Y25/SUM($T25:$Y25)</f>
        <v>0</v>
      </c>
      <c r="Z32" s="14">
        <f ca="1">SUM(U32:Y32)</f>
        <v>0.1690256790701912</v>
      </c>
    </row>
    <row r="33" spans="3:26" x14ac:dyDescent="0.25">
      <c r="S33" t="str">
        <f t="shared" si="25"/>
        <v>0Reference, 2030</v>
      </c>
      <c r="T33" s="13">
        <f t="shared" ref="T33:X33" ca="1" si="30">T26/SUM($T26:$X26)</f>
        <v>0.61960583665361801</v>
      </c>
      <c r="U33" s="13">
        <f t="shared" ca="1" si="30"/>
        <v>0.33051501149281909</v>
      </c>
      <c r="V33" s="13">
        <f t="shared" ca="1" si="30"/>
        <v>5.3385316183785026E-3</v>
      </c>
      <c r="W33" s="13">
        <f t="shared" ca="1" si="30"/>
        <v>5.62043427809486E-4</v>
      </c>
      <c r="X33" s="13">
        <f t="shared" ca="1" si="30"/>
        <v>4.3978576807374853E-2</v>
      </c>
      <c r="Y33" s="13">
        <f t="shared" ref="Y33" ca="1" si="31">Y26/SUM($T26:$Y26)</f>
        <v>-3.6565612267994299E-3</v>
      </c>
      <c r="Z33" s="14">
        <f ca="1">SUM(U33:Y33)</f>
        <v>0.37673760211958246</v>
      </c>
    </row>
    <row r="34" spans="3:26" x14ac:dyDescent="0.25">
      <c r="S34" t="str">
        <f t="shared" si="25"/>
        <v>1bRenewable, 2030</v>
      </c>
      <c r="T34" s="13">
        <f t="shared" ref="T34:X34" ca="1" si="32">T27/SUM($T27:$X27)</f>
        <v>0.43962512840975665</v>
      </c>
      <c r="U34" s="13">
        <f t="shared" ca="1" si="32"/>
        <v>0.3352371936914374</v>
      </c>
      <c r="V34" s="13">
        <f t="shared" ca="1" si="32"/>
        <v>1.4330599585126827E-2</v>
      </c>
      <c r="W34" s="13">
        <f t="shared" ca="1" si="32"/>
        <v>0.10893675306556183</v>
      </c>
      <c r="X34" s="13">
        <f t="shared" ca="1" si="32"/>
        <v>0.10187032524811736</v>
      </c>
      <c r="Y34" s="13">
        <f t="shared" ref="Y34" ca="1" si="33">Y27/SUM($T27:$Y27)</f>
        <v>0</v>
      </c>
    </row>
    <row r="35" spans="3:26" x14ac:dyDescent="0.25">
      <c r="S35" t="str">
        <f t="shared" si="25"/>
        <v>0Reference, 2050</v>
      </c>
      <c r="T35" s="13">
        <f t="shared" ref="T35:X35" ca="1" si="34">T28/SUM($T28:$X28)</f>
        <v>0.78191961440802005</v>
      </c>
      <c r="U35" s="13">
        <f t="shared" ca="1" si="34"/>
        <v>0.15105994728489264</v>
      </c>
      <c r="V35" s="13">
        <f t="shared" ca="1" si="34"/>
        <v>1.251241784724724E-4</v>
      </c>
      <c r="W35" s="13">
        <f t="shared" ca="1" si="34"/>
        <v>0</v>
      </c>
      <c r="X35" s="13">
        <f t="shared" ca="1" si="34"/>
        <v>6.6895314128614852E-2</v>
      </c>
      <c r="Y35" s="13">
        <f t="shared" ref="Y35" ca="1" si="35">Y28/SUM($T28:$Y28)</f>
        <v>-2.2163986671278274E-3</v>
      </c>
    </row>
    <row r="36" spans="3:26" x14ac:dyDescent="0.25">
      <c r="S36" t="str">
        <f>S29</f>
        <v>1bRenewable, 2050</v>
      </c>
      <c r="T36" s="13">
        <f t="shared" ref="T36:X36" ca="1" si="36">T29/SUM($T29:$X29)</f>
        <v>0.24637972430385957</v>
      </c>
      <c r="U36" s="13">
        <f t="shared" ca="1" si="36"/>
        <v>0.15855188062756354</v>
      </c>
      <c r="V36" s="13">
        <f t="shared" ca="1" si="36"/>
        <v>1.3534419427409653E-2</v>
      </c>
      <c r="W36" s="13">
        <f t="shared" ca="1" si="36"/>
        <v>0.47152515599586586</v>
      </c>
      <c r="X36" s="13">
        <f t="shared" ca="1" si="36"/>
        <v>0.11000881964530142</v>
      </c>
      <c r="Y36" s="13">
        <f t="shared" ref="Y36" ca="1" si="37">Y29/SUM($T29:$Y29)</f>
        <v>0</v>
      </c>
    </row>
    <row r="37" spans="3:26" x14ac:dyDescent="0.25">
      <c r="T37" s="3" t="s">
        <v>1</v>
      </c>
    </row>
    <row r="38" spans="3:26" ht="18" thickBot="1" x14ac:dyDescent="0.35">
      <c r="C38" s="4" t="s">
        <v>35</v>
      </c>
      <c r="D38" s="4"/>
      <c r="E38" s="4"/>
      <c r="F38" s="4"/>
      <c r="G38" s="4"/>
      <c r="H38" s="4"/>
      <c r="T38" s="3"/>
    </row>
    <row r="39" spans="3:26" ht="15.75" thickTop="1" x14ac:dyDescent="0.25">
      <c r="C39" s="3"/>
      <c r="D39" s="17" t="str">
        <f>[1]Sum!AN23</f>
        <v>Coal</v>
      </c>
      <c r="E39" s="17" t="str">
        <f>[1]Sum!AO23</f>
        <v>Oil</v>
      </c>
      <c r="F39" s="17" t="str">
        <f>[1]Sum!AP23</f>
        <v>Gas</v>
      </c>
      <c r="G39" s="17" t="str">
        <f>[1]Sum!AQ23</f>
        <v>Nuclear</v>
      </c>
      <c r="H39" s="17" t="str">
        <f>[1]Sum!AR23</f>
        <v>Hydro</v>
      </c>
      <c r="I39" s="17" t="str">
        <f>[1]Sum!AS23</f>
        <v>Biomass</v>
      </c>
      <c r="J39" s="17" t="str">
        <f>[1]Sum!AT23</f>
        <v>Solar PV</v>
      </c>
      <c r="K39" s="17" t="str">
        <f>[1]Sum!AU23</f>
        <v>Solar Thermal</v>
      </c>
      <c r="L39" s="17" t="str">
        <f>[1]Sum!AV23</f>
        <v>Wind</v>
      </c>
      <c r="M39" s="17" t="str">
        <f>[1]Sum!AW23</f>
        <v>Net Imports</v>
      </c>
      <c r="N39" s="17" t="str">
        <f>[1]Sum!AX23</f>
        <v>Dist. Oil</v>
      </c>
      <c r="O39" s="17" t="str">
        <f>[1]Sum!AY23</f>
        <v>Dist. Biomass</v>
      </c>
      <c r="P39" s="17" t="str">
        <f>[1]Sum!AZ23</f>
        <v>Mini Hydro</v>
      </c>
      <c r="Q39" s="17" t="str">
        <f>[1]Sum!BA23</f>
        <v>Dist.Solar PV</v>
      </c>
      <c r="T39" s="3" t="s">
        <v>14</v>
      </c>
      <c r="U39" s="3" t="s">
        <v>2</v>
      </c>
      <c r="V39" s="3" t="s">
        <v>3</v>
      </c>
      <c r="W39" s="3" t="s">
        <v>4</v>
      </c>
      <c r="X39" s="3" t="s">
        <v>5</v>
      </c>
      <c r="Y39" s="3" t="s">
        <v>12</v>
      </c>
    </row>
    <row r="40" spans="3:26" x14ac:dyDescent="0.25">
      <c r="C40">
        <f>C23</f>
        <v>2010</v>
      </c>
      <c r="D40" s="1">
        <f>D23</f>
        <v>239.84879999999998</v>
      </c>
      <c r="E40" s="1">
        <f t="shared" ref="E40:Q40" si="38">E23</f>
        <v>7667.9784</v>
      </c>
      <c r="F40" s="1">
        <f t="shared" si="38"/>
        <v>28499.784</v>
      </c>
      <c r="G40" s="1">
        <f t="shared" si="38"/>
        <v>0</v>
      </c>
      <c r="H40" s="1">
        <f t="shared" si="38"/>
        <v>10406.529599999998</v>
      </c>
      <c r="I40" s="1">
        <f t="shared" si="38"/>
        <v>0</v>
      </c>
      <c r="J40" s="1">
        <f t="shared" si="38"/>
        <v>0</v>
      </c>
      <c r="K40" s="1">
        <f t="shared" si="38"/>
        <v>0</v>
      </c>
      <c r="L40" s="1">
        <f t="shared" si="38"/>
        <v>0</v>
      </c>
      <c r="M40" s="1">
        <f t="shared" si="38"/>
        <v>0</v>
      </c>
      <c r="N40" s="1">
        <f t="shared" si="38"/>
        <v>1441.4580000000001</v>
      </c>
      <c r="O40" s="1">
        <f t="shared" si="38"/>
        <v>0</v>
      </c>
      <c r="P40" s="1">
        <f t="shared" si="38"/>
        <v>0</v>
      </c>
      <c r="Q40" s="1">
        <f t="shared" si="38"/>
        <v>0</v>
      </c>
      <c r="T40" s="1">
        <f t="shared" ref="T40:Y40" si="39">T23</f>
        <v>37.849069199999995</v>
      </c>
      <c r="U40" s="1">
        <f t="shared" si="39"/>
        <v>10.406529599999997</v>
      </c>
      <c r="V40" s="1">
        <f t="shared" si="39"/>
        <v>0</v>
      </c>
      <c r="W40" s="1">
        <f t="shared" si="39"/>
        <v>0</v>
      </c>
      <c r="X40" s="1">
        <f t="shared" si="39"/>
        <v>0</v>
      </c>
      <c r="Y40" s="1">
        <f t="shared" si="39"/>
        <v>0</v>
      </c>
    </row>
    <row r="41" spans="3:26" x14ac:dyDescent="0.25">
      <c r="C41" t="str">
        <f>C9</f>
        <v>0Reference, 2030</v>
      </c>
      <c r="D41" s="1">
        <f t="shared" ref="D41:Q41" ca="1" si="40">D9</f>
        <v>2646.8339999999998</v>
      </c>
      <c r="E41" s="1">
        <f t="shared" ca="1" si="40"/>
        <v>5.2559999999999993</v>
      </c>
      <c r="F41" s="1">
        <f t="shared" ca="1" si="40"/>
        <v>149219.41679999998</v>
      </c>
      <c r="G41" s="1">
        <f t="shared" ca="1" si="40"/>
        <v>0</v>
      </c>
      <c r="H41" s="1">
        <f t="shared" ca="1" si="40"/>
        <v>69608.274000000005</v>
      </c>
      <c r="I41" s="1">
        <f t="shared" ca="1" si="40"/>
        <v>10932.918</v>
      </c>
      <c r="J41" s="1">
        <f t="shared" ca="1" si="40"/>
        <v>130.61160000000001</v>
      </c>
      <c r="K41" s="1">
        <f t="shared" ca="1" si="40"/>
        <v>0</v>
      </c>
      <c r="L41" s="1">
        <f t="shared" ca="1" si="40"/>
        <v>1327.1399999999999</v>
      </c>
      <c r="M41" s="1">
        <f t="shared" ca="1" si="40"/>
        <v>-905.69639999999345</v>
      </c>
      <c r="N41" s="1">
        <f t="shared" ca="1" si="40"/>
        <v>2160.3035999999997</v>
      </c>
      <c r="O41" s="1">
        <f t="shared" ca="1" si="40"/>
        <v>0</v>
      </c>
      <c r="P41" s="1">
        <f t="shared" ca="1" si="40"/>
        <v>12556.583999999999</v>
      </c>
      <c r="Q41" s="1">
        <f t="shared" ca="1" si="40"/>
        <v>9.1104000000000003</v>
      </c>
      <c r="T41" s="1">
        <f t="shared" ref="T41:Y41" ca="1" si="41">T9</f>
        <v>154.03181039999998</v>
      </c>
      <c r="U41" s="1">
        <f t="shared" ca="1" si="41"/>
        <v>82.164858000000009</v>
      </c>
      <c r="V41" s="1">
        <f t="shared" ca="1" si="41"/>
        <v>1.3271399999999998</v>
      </c>
      <c r="W41" s="1">
        <f t="shared" ca="1" si="41"/>
        <v>0.13972200000000001</v>
      </c>
      <c r="X41" s="1">
        <f t="shared" ca="1" si="41"/>
        <v>10.932917999999999</v>
      </c>
      <c r="Y41" s="1">
        <f t="shared" ca="1" si="41"/>
        <v>-0.90569639999999341</v>
      </c>
    </row>
    <row r="42" spans="3:26" x14ac:dyDescent="0.25">
      <c r="C42" t="str">
        <f>C10</f>
        <v>1Renewable, 2030</v>
      </c>
      <c r="D42" s="1">
        <f t="shared" ref="D42:Q42" si="42">D10</f>
        <v>2700.5327999999995</v>
      </c>
      <c r="E42" s="1">
        <f t="shared" si="42"/>
        <v>4.9931999999999999</v>
      </c>
      <c r="F42" s="1">
        <f t="shared" si="42"/>
        <v>100722.12959999999</v>
      </c>
      <c r="G42" s="1">
        <f t="shared" si="42"/>
        <v>0</v>
      </c>
      <c r="H42" s="1">
        <f t="shared" si="42"/>
        <v>69905.588399999993</v>
      </c>
      <c r="I42" s="1">
        <f t="shared" si="42"/>
        <v>11760.5628</v>
      </c>
      <c r="J42" s="1">
        <f t="shared" si="42"/>
        <v>8869.6751999999997</v>
      </c>
      <c r="K42" s="1">
        <f t="shared" si="42"/>
        <v>3147.9936000000002</v>
      </c>
      <c r="L42" s="1">
        <f t="shared" si="42"/>
        <v>3546.2231999999999</v>
      </c>
      <c r="M42" s="1">
        <f t="shared" si="42"/>
        <v>30474.813599999994</v>
      </c>
      <c r="N42" s="1">
        <f t="shared" si="42"/>
        <v>1573.4712</v>
      </c>
      <c r="O42" s="1">
        <f t="shared" si="42"/>
        <v>0</v>
      </c>
      <c r="P42" s="1">
        <f t="shared" si="42"/>
        <v>12573.315600000002</v>
      </c>
      <c r="Q42" s="1">
        <f t="shared" si="42"/>
        <v>2084.9675999999995</v>
      </c>
      <c r="T42" s="1">
        <f t="shared" ref="T42:Y42" si="43">T10</f>
        <v>105.00112679999998</v>
      </c>
      <c r="U42" s="1">
        <f t="shared" si="43"/>
        <v>82.478904</v>
      </c>
      <c r="V42" s="1">
        <f t="shared" si="43"/>
        <v>3.5462232</v>
      </c>
      <c r="W42" s="1">
        <f t="shared" si="43"/>
        <v>14.1026364</v>
      </c>
      <c r="X42" s="1">
        <f t="shared" si="43"/>
        <v>11.760562799999999</v>
      </c>
      <c r="Y42" s="1">
        <f t="shared" si="43"/>
        <v>30.474813599999994</v>
      </c>
    </row>
    <row r="43" spans="3:26" x14ac:dyDescent="0.25">
      <c r="C43" t="str">
        <f>C27</f>
        <v>1bRenewable, 2030</v>
      </c>
      <c r="D43" s="1">
        <f t="shared" ref="D43:Q43" ca="1" si="44">D27</f>
        <v>2912.8751999999999</v>
      </c>
      <c r="E43" s="1">
        <f t="shared" ca="1" si="44"/>
        <v>5.2559999999999993</v>
      </c>
      <c r="F43" s="1">
        <f t="shared" ca="1" si="44"/>
        <v>104380.21799999999</v>
      </c>
      <c r="G43" s="1">
        <f t="shared" ca="1" si="44"/>
        <v>0</v>
      </c>
      <c r="H43" s="1">
        <f t="shared" ca="1" si="44"/>
        <v>70186.872000000003</v>
      </c>
      <c r="I43" s="1">
        <f t="shared" ca="1" si="44"/>
        <v>25226.6976</v>
      </c>
      <c r="J43" s="1">
        <f t="shared" ca="1" si="44"/>
        <v>16643.036399999997</v>
      </c>
      <c r="K43" s="1">
        <f t="shared" ca="1" si="44"/>
        <v>6638.5032000000001</v>
      </c>
      <c r="L43" s="1">
        <f t="shared" ca="1" si="44"/>
        <v>3548.7636000000002</v>
      </c>
      <c r="M43" s="1">
        <f t="shared" ca="1" si="44"/>
        <v>0</v>
      </c>
      <c r="N43" s="1">
        <f t="shared" ca="1" si="44"/>
        <v>1568.3904</v>
      </c>
      <c r="O43" s="1">
        <f t="shared" ca="1" si="44"/>
        <v>0</v>
      </c>
      <c r="P43" s="1">
        <f t="shared" ca="1" si="44"/>
        <v>12829.720799999999</v>
      </c>
      <c r="Q43" s="1">
        <f t="shared" ca="1" si="44"/>
        <v>3695.0556000000006</v>
      </c>
      <c r="T43" s="1">
        <f t="shared" ref="T43:Y43" ca="1" si="45">T27</f>
        <v>108.8667396</v>
      </c>
      <c r="U43" s="1">
        <f t="shared" ca="1" si="45"/>
        <v>83.016592799999998</v>
      </c>
      <c r="V43" s="1">
        <f t="shared" ca="1" si="45"/>
        <v>3.5487636</v>
      </c>
      <c r="W43" s="1">
        <f t="shared" ca="1" si="45"/>
        <v>26.976595199999995</v>
      </c>
      <c r="X43" s="1">
        <f t="shared" ca="1" si="45"/>
        <v>25.226697599999998</v>
      </c>
      <c r="Y43" s="1">
        <f t="shared" ca="1" si="45"/>
        <v>0</v>
      </c>
    </row>
    <row r="44" spans="3:26" x14ac:dyDescent="0.25">
      <c r="C44" t="str">
        <f>C11</f>
        <v>0Reference, 2050</v>
      </c>
      <c r="D44" s="1">
        <f t="shared" ref="D44:Q44" ca="1" si="46">D11</f>
        <v>5404.4819999999991</v>
      </c>
      <c r="E44" s="1">
        <f t="shared" ca="1" si="46"/>
        <v>447.81120000000004</v>
      </c>
      <c r="F44" s="1">
        <f t="shared" ca="1" si="46"/>
        <v>459491.69639999996</v>
      </c>
      <c r="G44" s="1">
        <f t="shared" ca="1" si="46"/>
        <v>0</v>
      </c>
      <c r="H44" s="1">
        <f t="shared" ca="1" si="46"/>
        <v>70167.775200000004</v>
      </c>
      <c r="I44" s="1">
        <f t="shared" ca="1" si="46"/>
        <v>40276.9908</v>
      </c>
      <c r="J44" s="1">
        <f t="shared" ca="1" si="46"/>
        <v>0</v>
      </c>
      <c r="K44" s="1">
        <f t="shared" ca="1" si="46"/>
        <v>0</v>
      </c>
      <c r="L44" s="1">
        <f t="shared" ca="1" si="46"/>
        <v>75.335999999999999</v>
      </c>
      <c r="M44" s="1">
        <f t="shared" ca="1" si="46"/>
        <v>-1331.5199999999968</v>
      </c>
      <c r="N44" s="1">
        <f t="shared" ca="1" si="46"/>
        <v>5441.887200000001</v>
      </c>
      <c r="O44" s="1">
        <f t="shared" ca="1" si="46"/>
        <v>0</v>
      </c>
      <c r="P44" s="1">
        <f t="shared" ca="1" si="46"/>
        <v>20783.888399999996</v>
      </c>
      <c r="Q44" s="1">
        <f t="shared" ca="1" si="46"/>
        <v>0</v>
      </c>
      <c r="T44" s="1">
        <f t="shared" ref="T44:Y44" ca="1" si="47">T11</f>
        <v>470.78587679999998</v>
      </c>
      <c r="U44" s="1">
        <f t="shared" ca="1" si="47"/>
        <v>90.951663600000003</v>
      </c>
      <c r="V44" s="1">
        <f t="shared" ca="1" si="47"/>
        <v>7.5336E-2</v>
      </c>
      <c r="W44" s="1">
        <f t="shared" ca="1" si="47"/>
        <v>0</v>
      </c>
      <c r="X44" s="1">
        <f t="shared" ca="1" si="47"/>
        <v>40.2769908</v>
      </c>
      <c r="Y44" s="1">
        <f t="shared" ca="1" si="47"/>
        <v>-1.3315199999999967</v>
      </c>
    </row>
    <row r="45" spans="3:26" x14ac:dyDescent="0.25">
      <c r="C45" t="str">
        <f>C12</f>
        <v>1Renewable, 2050</v>
      </c>
      <c r="D45" s="1">
        <f t="shared" ref="D45:Q45" si="48">D12</f>
        <v>100.74</v>
      </c>
      <c r="E45" s="1">
        <f t="shared" si="48"/>
        <v>0</v>
      </c>
      <c r="F45" s="1">
        <f t="shared" si="48"/>
        <v>103490.46480000002</v>
      </c>
      <c r="G45" s="1">
        <f t="shared" si="48"/>
        <v>0</v>
      </c>
      <c r="H45" s="1">
        <f t="shared" si="48"/>
        <v>71487.469200000021</v>
      </c>
      <c r="I45" s="1">
        <f t="shared" si="48"/>
        <v>50182.711199999998</v>
      </c>
      <c r="J45" s="1">
        <f t="shared" si="48"/>
        <v>36693.8004</v>
      </c>
      <c r="K45" s="1">
        <f t="shared" si="48"/>
        <v>67007.605199999991</v>
      </c>
      <c r="L45" s="1">
        <f t="shared" si="48"/>
        <v>6904.7196000000004</v>
      </c>
      <c r="M45" s="1">
        <f t="shared" si="48"/>
        <v>50381.913599999985</v>
      </c>
      <c r="N45" s="1">
        <f t="shared" si="48"/>
        <v>1534.0512000000001</v>
      </c>
      <c r="O45" s="1">
        <f t="shared" si="48"/>
        <v>0</v>
      </c>
      <c r="P45" s="1">
        <f t="shared" si="48"/>
        <v>20149.927199999998</v>
      </c>
      <c r="Q45" s="1">
        <f t="shared" si="48"/>
        <v>168211.62239999996</v>
      </c>
      <c r="T45" s="1">
        <f t="shared" ref="T45:Y45" si="49">T12</f>
        <v>105.12525600000002</v>
      </c>
      <c r="U45" s="1">
        <f t="shared" si="49"/>
        <v>91.637396400000029</v>
      </c>
      <c r="V45" s="1">
        <f t="shared" si="49"/>
        <v>6.9047196</v>
      </c>
      <c r="W45" s="1">
        <f t="shared" si="49"/>
        <v>271.91302799999994</v>
      </c>
      <c r="X45" s="1">
        <f t="shared" si="49"/>
        <v>50.1827112</v>
      </c>
      <c r="Y45" s="1">
        <f t="shared" si="49"/>
        <v>50.381913599999983</v>
      </c>
    </row>
    <row r="46" spans="3:26" x14ac:dyDescent="0.25">
      <c r="C46" t="str">
        <f>C29</f>
        <v>1bRenewable, 2050</v>
      </c>
      <c r="D46" s="1">
        <f t="shared" ref="D46:Q46" ca="1" si="50">D29</f>
        <v>402.96</v>
      </c>
      <c r="E46" s="1">
        <f t="shared" ca="1" si="50"/>
        <v>0</v>
      </c>
      <c r="F46" s="1">
        <f t="shared" ca="1" si="50"/>
        <v>140562.6096</v>
      </c>
      <c r="G46" s="1">
        <f t="shared" ca="1" si="50"/>
        <v>0</v>
      </c>
      <c r="H46" s="1">
        <f t="shared" ca="1" si="50"/>
        <v>71487.469200000021</v>
      </c>
      <c r="I46" s="1">
        <f t="shared" ca="1" si="50"/>
        <v>63581.218799999988</v>
      </c>
      <c r="J46" s="1">
        <f t="shared" ca="1" si="50"/>
        <v>34320.5412</v>
      </c>
      <c r="K46" s="1">
        <f t="shared" ca="1" si="50"/>
        <v>71163.699599999993</v>
      </c>
      <c r="L46" s="1">
        <f t="shared" ca="1" si="50"/>
        <v>7822.4171999999999</v>
      </c>
      <c r="M46" s="1">
        <f t="shared" ca="1" si="50"/>
        <v>0</v>
      </c>
      <c r="N46" s="1">
        <f t="shared" ca="1" si="50"/>
        <v>1433.2235999999998</v>
      </c>
      <c r="O46" s="1">
        <f t="shared" ca="1" si="50"/>
        <v>0</v>
      </c>
      <c r="P46" s="1">
        <f t="shared" ca="1" si="50"/>
        <v>20149.927199999998</v>
      </c>
      <c r="Q46" s="1">
        <f t="shared" ca="1" si="50"/>
        <v>167040.67319999996</v>
      </c>
      <c r="T46" s="1">
        <f t="shared" ref="T46:Y46" ca="1" si="51">T29</f>
        <v>142.39879319999997</v>
      </c>
      <c r="U46" s="1">
        <f t="shared" ca="1" si="51"/>
        <v>91.637396400000029</v>
      </c>
      <c r="V46" s="1">
        <f t="shared" ca="1" si="51"/>
        <v>7.8224172000000003</v>
      </c>
      <c r="W46" s="1">
        <f t="shared" ca="1" si="51"/>
        <v>272.52491399999997</v>
      </c>
      <c r="X46" s="1">
        <f t="shared" ca="1" si="51"/>
        <v>63.581218799999988</v>
      </c>
      <c r="Y46" s="1">
        <f t="shared" ca="1" si="51"/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3:AB197"/>
  <sheetViews>
    <sheetView topLeftCell="A118" workbookViewId="0">
      <selection activeCell="M104" sqref="M104"/>
    </sheetView>
  </sheetViews>
  <sheetFormatPr defaultRowHeight="15" x14ac:dyDescent="0.25"/>
  <cols>
    <col min="3" max="3" width="11.85546875" customWidth="1"/>
    <col min="4" max="4" width="12.42578125" customWidth="1"/>
    <col min="5" max="5" width="11.140625" customWidth="1"/>
    <col min="6" max="6" width="11.5703125" customWidth="1"/>
  </cols>
  <sheetData>
    <row r="3" spans="1:20" x14ac:dyDescent="0.25">
      <c r="D3" s="6"/>
      <c r="E3" s="6"/>
      <c r="F3" s="6"/>
    </row>
    <row r="4" spans="1:20" x14ac:dyDescent="0.25">
      <c r="D4" s="6"/>
      <c r="E4" s="6"/>
      <c r="F4" s="6"/>
    </row>
    <row r="5" spans="1:20" x14ac:dyDescent="0.25">
      <c r="D5" s="6"/>
      <c r="E5" s="6"/>
      <c r="F5" s="6"/>
    </row>
    <row r="6" spans="1:20" x14ac:dyDescent="0.25">
      <c r="D6" s="6"/>
      <c r="E6" s="6"/>
      <c r="F6" s="6"/>
    </row>
    <row r="7" spans="1:20" x14ac:dyDescent="0.25">
      <c r="D7" s="6"/>
      <c r="E7" s="6"/>
      <c r="F7" s="6"/>
    </row>
    <row r="8" spans="1:20" ht="18" thickBot="1" x14ac:dyDescent="0.35">
      <c r="C8" s="4" t="s">
        <v>6</v>
      </c>
      <c r="D8" s="4"/>
      <c r="E8" s="4"/>
      <c r="F8" s="6"/>
    </row>
    <row r="9" spans="1:20" ht="15.75" thickTop="1" x14ac:dyDescent="0.25">
      <c r="C9" t="str">
        <f ca="1">[3]Sum!C9</f>
        <v>Coal</v>
      </c>
      <c r="D9" t="str">
        <f ca="1">[3]Sum!D9</f>
        <v>Oil</v>
      </c>
      <c r="E9" t="str">
        <f ca="1">[3]Sum!E9</f>
        <v>Gas</v>
      </c>
      <c r="F9" t="str">
        <f ca="1">[3]Sum!F9</f>
        <v>Nuclear</v>
      </c>
      <c r="G9" t="str">
        <f ca="1">[3]Sum!G9</f>
        <v>Hydro</v>
      </c>
      <c r="H9" t="str">
        <f ca="1">[3]Sum!H9</f>
        <v>Biomass</v>
      </c>
      <c r="I9" t="str">
        <f ca="1">[3]Sum!I9</f>
        <v>Solar PV</v>
      </c>
      <c r="J9" t="str">
        <f ca="1">[3]Sum!J9</f>
        <v>Solar Thermal</v>
      </c>
      <c r="K9" t="str">
        <f ca="1">[3]Sum!K9</f>
        <v>Wind</v>
      </c>
      <c r="L9" t="str">
        <f ca="1">[3]Sum!L9</f>
        <v>Total Cent.</v>
      </c>
      <c r="M9" t="str">
        <f ca="1">[3]Sum!M9</f>
        <v>Imports</v>
      </c>
      <c r="N9" t="str">
        <f ca="1">[3]Sum!N9</f>
        <v>Exports</v>
      </c>
      <c r="O9" t="str">
        <f ca="1">[3]Sum!O9</f>
        <v>Net Imports</v>
      </c>
      <c r="P9" t="str">
        <f ca="1">[3]Sum!P9</f>
        <v>dom. System dmd</v>
      </c>
      <c r="Q9" t="str">
        <f ca="1">[3]Sum!Q9</f>
        <v>Dist. Oil</v>
      </c>
      <c r="R9" t="str">
        <f ca="1">[3]Sum!R9</f>
        <v>Dist. Biomass</v>
      </c>
      <c r="S9" t="str">
        <f ca="1">[3]Sum!S9</f>
        <v>Mini Hydro</v>
      </c>
      <c r="T9" t="str">
        <f ca="1">[3]Sum!T9</f>
        <v>Dist.Solar PV</v>
      </c>
    </row>
    <row r="10" spans="1:20" x14ac:dyDescent="0.25">
      <c r="A10" t="s">
        <v>11</v>
      </c>
      <c r="B10">
        <f ca="1">[3]Sum!B10</f>
        <v>2010</v>
      </c>
      <c r="C10" s="8">
        <f ca="1">[3]Sum!C10/1000</f>
        <v>0.23984879999999997</v>
      </c>
      <c r="D10" s="8">
        <f ca="1">[3]Sum!D10/1000</f>
        <v>7.6679784</v>
      </c>
      <c r="E10" s="8">
        <f ca="1">[3]Sum!E10/1000</f>
        <v>28.499783999999998</v>
      </c>
      <c r="F10" s="8">
        <f ca="1">[3]Sum!F10/1000</f>
        <v>0</v>
      </c>
      <c r="G10" s="8">
        <f ca="1">[3]Sum!G10/1000</f>
        <v>10.406529599999997</v>
      </c>
      <c r="H10" s="8">
        <f ca="1">[3]Sum!H10/1000</f>
        <v>0</v>
      </c>
      <c r="I10" s="8">
        <f ca="1">[3]Sum!I10/1000</f>
        <v>0</v>
      </c>
      <c r="J10" s="8">
        <f ca="1">[3]Sum!J10/1000</f>
        <v>0</v>
      </c>
      <c r="K10" s="8">
        <f ca="1">[3]Sum!K10/1000</f>
        <v>0</v>
      </c>
      <c r="L10" s="8">
        <f ca="1">[3]Sum!L10/1000</f>
        <v>46.814140799999997</v>
      </c>
      <c r="M10" s="8">
        <f ca="1">[3]Sum!M10/1000</f>
        <v>3.4994448</v>
      </c>
      <c r="N10" s="8">
        <f ca="1">[3]Sum!N10/1000</f>
        <v>3.6041268</v>
      </c>
      <c r="O10" s="8">
        <f ca="1">[3]Sum!O10/1000</f>
        <v>-0.10468199999999979</v>
      </c>
      <c r="P10" s="8">
        <f ca="1">[3]Sum!P10/1000</f>
        <v>39.195744000000005</v>
      </c>
      <c r="Q10" s="8">
        <f ca="1">[3]Sum!Q10/1000</f>
        <v>1.4414580000000001</v>
      </c>
      <c r="R10" s="8">
        <f ca="1">[3]Sum!R10/1000</f>
        <v>0</v>
      </c>
      <c r="S10" s="8">
        <f ca="1">[3]Sum!S10/1000</f>
        <v>0</v>
      </c>
      <c r="T10" s="8">
        <f ca="1">[3]Sum!T10/1000</f>
        <v>0</v>
      </c>
    </row>
    <row r="11" spans="1:20" x14ac:dyDescent="0.25">
      <c r="B11">
        <f ca="1">[3]Sum!B11</f>
        <v>2011</v>
      </c>
      <c r="C11" s="8">
        <f ca="1">[3]Sum!C11/1000</f>
        <v>0.23984879999999997</v>
      </c>
      <c r="D11" s="8">
        <f ca="1">[3]Sum!D11/1000</f>
        <v>6.3792948000000003</v>
      </c>
      <c r="E11" s="8">
        <f ca="1">[3]Sum!E11/1000</f>
        <v>47.270098799999992</v>
      </c>
      <c r="F11" s="8">
        <f ca="1">[3]Sum!F11/1000</f>
        <v>0</v>
      </c>
      <c r="G11" s="8">
        <f ca="1">[3]Sum!G11/1000</f>
        <v>10.406529599999997</v>
      </c>
      <c r="H11" s="8">
        <f ca="1">[3]Sum!H11/1000</f>
        <v>0</v>
      </c>
      <c r="I11" s="8">
        <f ca="1">[3]Sum!I11/1000</f>
        <v>0</v>
      </c>
      <c r="J11" s="8">
        <f ca="1">[3]Sum!J11/1000</f>
        <v>0</v>
      </c>
      <c r="K11" s="8">
        <f ca="1">[3]Sum!K11/1000</f>
        <v>0</v>
      </c>
      <c r="L11" s="8">
        <f ca="1">[3]Sum!L11/1000</f>
        <v>64.295771999999999</v>
      </c>
      <c r="M11" s="8">
        <f ca="1">[3]Sum!M11/1000</f>
        <v>9.6982835999999999</v>
      </c>
      <c r="N11" s="8">
        <f ca="1">[3]Sum!N11/1000</f>
        <v>9.9576671999999995</v>
      </c>
      <c r="O11" s="8">
        <f ca="1">[3]Sum!O11/1000</f>
        <v>-0.25938359999999921</v>
      </c>
      <c r="P11" s="8">
        <f ca="1">[3]Sum!P11/1000</f>
        <v>54.206004</v>
      </c>
      <c r="Q11" s="8">
        <f ca="1">[3]Sum!Q11/1000</f>
        <v>1.3767215999999998</v>
      </c>
      <c r="R11" s="8">
        <f ca="1">[3]Sum!R11/1000</f>
        <v>0</v>
      </c>
      <c r="S11" s="8">
        <f ca="1">[3]Sum!S11/1000</f>
        <v>0</v>
      </c>
      <c r="T11" s="8">
        <f ca="1">[3]Sum!T11/1000</f>
        <v>0</v>
      </c>
    </row>
    <row r="12" spans="1:20" x14ac:dyDescent="0.25">
      <c r="B12">
        <f ca="1">[3]Sum!B12</f>
        <v>2012</v>
      </c>
      <c r="C12" s="8">
        <f ca="1">[3]Sum!C12/1000</f>
        <v>0.23984879999999997</v>
      </c>
      <c r="D12" s="8">
        <f ca="1">[3]Sum!D12/1000</f>
        <v>6.4915980000000006</v>
      </c>
      <c r="E12" s="8">
        <f ca="1">[3]Sum!E12/1000</f>
        <v>67.988199599999987</v>
      </c>
      <c r="F12" s="8">
        <f ca="1">[3]Sum!F12/1000</f>
        <v>0</v>
      </c>
      <c r="G12" s="8">
        <f ca="1">[3]Sum!G12/1000</f>
        <v>10.406529599999997</v>
      </c>
      <c r="H12" s="8">
        <f ca="1">[3]Sum!H12/1000</f>
        <v>0.22486920000000002</v>
      </c>
      <c r="I12" s="8">
        <f ca="1">[3]Sum!I12/1000</f>
        <v>8.7599999999999997E-2</v>
      </c>
      <c r="J12" s="8">
        <f ca="1">[3]Sum!J12/1000</f>
        <v>0</v>
      </c>
      <c r="K12" s="8">
        <f ca="1">[3]Sum!K12/1000</f>
        <v>2.6279999999999997E-3</v>
      </c>
      <c r="L12" s="8">
        <f ca="1">[3]Sum!L12/1000</f>
        <v>85.441273199999998</v>
      </c>
      <c r="M12" s="8">
        <f ca="1">[3]Sum!M12/1000</f>
        <v>9.1907291999999998</v>
      </c>
      <c r="N12" s="8">
        <f ca="1">[3]Sum!N12/1000</f>
        <v>9.4356587999999988</v>
      </c>
      <c r="O12" s="8">
        <f ca="1">[3]Sum!O12/1000</f>
        <v>-0.24492959999999947</v>
      </c>
      <c r="P12" s="8">
        <f ca="1">[3]Sum!P12/1000</f>
        <v>72.672959999999989</v>
      </c>
      <c r="Q12" s="8">
        <f ca="1">[3]Sum!Q12/1000</f>
        <v>1.5280068000000002</v>
      </c>
      <c r="R12" s="8">
        <f ca="1">[3]Sum!R12/1000</f>
        <v>0</v>
      </c>
      <c r="S12" s="8">
        <f ca="1">[3]Sum!S12/1000</f>
        <v>0</v>
      </c>
      <c r="T12" s="8">
        <f ca="1">[3]Sum!T12/1000</f>
        <v>0</v>
      </c>
    </row>
    <row r="13" spans="1:20" x14ac:dyDescent="0.25">
      <c r="B13">
        <f ca="1">[3]Sum!B13</f>
        <v>2013</v>
      </c>
      <c r="C13" s="8">
        <f ca="1">[3]Sum!C13/1000</f>
        <v>0.23984879999999997</v>
      </c>
      <c r="D13" s="8">
        <f ca="1">[3]Sum!D13/1000</f>
        <v>3.4604627999999997</v>
      </c>
      <c r="E13" s="8">
        <f ca="1">[3]Sum!E13/1000</f>
        <v>76.720868400000001</v>
      </c>
      <c r="F13" s="8">
        <f ca="1">[3]Sum!F13/1000</f>
        <v>0</v>
      </c>
      <c r="G13" s="8">
        <f ca="1">[3]Sum!G13/1000</f>
        <v>10.5884748</v>
      </c>
      <c r="H13" s="8">
        <f ca="1">[3]Sum!H13/1000</f>
        <v>0.48723119999999998</v>
      </c>
      <c r="I13" s="8">
        <f ca="1">[3]Sum!I13/1000</f>
        <v>0.13061160000000002</v>
      </c>
      <c r="J13" s="8">
        <f ca="1">[3]Sum!J13/1000</f>
        <v>0</v>
      </c>
      <c r="K13" s="8">
        <f ca="1">[3]Sum!K13/1000</f>
        <v>2.6279999999999997E-3</v>
      </c>
      <c r="L13" s="8">
        <f ca="1">[3]Sum!L13/1000</f>
        <v>91.6301256</v>
      </c>
      <c r="M13" s="8">
        <f ca="1">[3]Sum!M13/1000</f>
        <v>13.173988800000002</v>
      </c>
      <c r="N13" s="8">
        <f ca="1">[3]Sum!N13/1000</f>
        <v>13.5446244</v>
      </c>
      <c r="O13" s="8">
        <f ca="1">[3]Sum!O13/1000</f>
        <v>-0.37063559999999962</v>
      </c>
      <c r="P13" s="8">
        <f ca="1">[3]Sum!P13/1000</f>
        <v>78.63852</v>
      </c>
      <c r="Q13" s="8">
        <f ca="1">[3]Sum!Q13/1000</f>
        <v>1.8678071999999999</v>
      </c>
      <c r="R13" s="8">
        <f ca="1">[3]Sum!R13/1000</f>
        <v>0</v>
      </c>
      <c r="S13" s="8">
        <f ca="1">[3]Sum!S13/1000</f>
        <v>0</v>
      </c>
      <c r="T13" s="8">
        <f ca="1">[3]Sum!T13/1000</f>
        <v>9.1104000000000011E-3</v>
      </c>
    </row>
    <row r="14" spans="1:20" x14ac:dyDescent="0.25">
      <c r="B14">
        <f ca="1">[3]Sum!B14</f>
        <v>2014</v>
      </c>
      <c r="C14" s="8">
        <f ca="1">[3]Sum!C14/1000</f>
        <v>0.23984879999999997</v>
      </c>
      <c r="D14" s="8">
        <f ca="1">[3]Sum!D14/1000</f>
        <v>3.1334519999999997</v>
      </c>
      <c r="E14" s="8">
        <f ca="1">[3]Sum!E14/1000</f>
        <v>81.253117199999991</v>
      </c>
      <c r="F14" s="8">
        <f ca="1">[3]Sum!F14/1000</f>
        <v>0</v>
      </c>
      <c r="G14" s="8">
        <f ca="1">[3]Sum!G14/1000</f>
        <v>10.625879999999999</v>
      </c>
      <c r="H14" s="8">
        <f ca="1">[3]Sum!H14/1000</f>
        <v>1.3441344000000002</v>
      </c>
      <c r="I14" s="8">
        <f ca="1">[3]Sum!I14/1000</f>
        <v>0.13061160000000002</v>
      </c>
      <c r="J14" s="8">
        <f ca="1">[3]Sum!J14/1000</f>
        <v>0</v>
      </c>
      <c r="K14" s="8">
        <f ca="1">[3]Sum!K14/1000</f>
        <v>1.03149</v>
      </c>
      <c r="L14" s="8">
        <f ca="1">[3]Sum!L14/1000</f>
        <v>97.758533999999997</v>
      </c>
      <c r="M14" s="8">
        <f ca="1">[3]Sum!M14/1000</f>
        <v>8.7543059999999979</v>
      </c>
      <c r="N14" s="8">
        <f ca="1">[3]Sum!N14/1000</f>
        <v>9.0129888000000005</v>
      </c>
      <c r="O14" s="8">
        <f ca="1">[3]Sum!O14/1000</f>
        <v>-0.25868280000000232</v>
      </c>
      <c r="P14" s="8">
        <f ca="1">[3]Sum!P14/1000</f>
        <v>85.446791999999988</v>
      </c>
      <c r="Q14" s="8">
        <f ca="1">[3]Sum!Q14/1000</f>
        <v>1.2858803999999999</v>
      </c>
      <c r="R14" s="8">
        <f ca="1">[3]Sum!R14/1000</f>
        <v>0</v>
      </c>
      <c r="S14" s="8">
        <f ca="1">[3]Sum!S14/1000</f>
        <v>1.2462852</v>
      </c>
      <c r="T14" s="8">
        <f ca="1">[3]Sum!T14/1000</f>
        <v>9.1104000000000011E-3</v>
      </c>
    </row>
    <row r="15" spans="1:20" x14ac:dyDescent="0.25">
      <c r="B15">
        <f ca="1">[3]Sum!B15</f>
        <v>2015</v>
      </c>
      <c r="C15" s="8">
        <f ca="1">[3]Sum!C15/1000</f>
        <v>0</v>
      </c>
      <c r="D15" s="8">
        <f ca="1">[3]Sum!D15/1000</f>
        <v>0.11729640000000001</v>
      </c>
      <c r="E15" s="8">
        <f ca="1">[3]Sum!E15/1000</f>
        <v>90.517868399999998</v>
      </c>
      <c r="F15" s="8">
        <f ca="1">[3]Sum!F15/1000</f>
        <v>0</v>
      </c>
      <c r="G15" s="8">
        <f ca="1">[3]Sum!G15/1000</f>
        <v>11.510026800000002</v>
      </c>
      <c r="H15" s="8">
        <f ca="1">[3]Sum!H15/1000</f>
        <v>1.3835544000000002</v>
      </c>
      <c r="I15" s="8">
        <f ca="1">[3]Sum!I15/1000</f>
        <v>0.13061160000000002</v>
      </c>
      <c r="J15" s="8">
        <f ca="1">[3]Sum!J15/1000</f>
        <v>0</v>
      </c>
      <c r="K15" s="8">
        <f ca="1">[3]Sum!K15/1000</f>
        <v>1.3271399999999998</v>
      </c>
      <c r="L15" s="8">
        <f ca="1">[3]Sum!L15/1000</f>
        <v>104.98649760000001</v>
      </c>
      <c r="M15" s="8">
        <f ca="1">[3]Sum!M15/1000</f>
        <v>9.5474363999999987</v>
      </c>
      <c r="N15" s="8">
        <f ca="1">[3]Sum!N15/1000</f>
        <v>9.8627087999999983</v>
      </c>
      <c r="O15" s="8">
        <f ca="1">[3]Sum!O15/1000</f>
        <v>-0.31527239999999984</v>
      </c>
      <c r="P15" s="8">
        <f ca="1">[3]Sum!P15/1000</f>
        <v>92.342663999999985</v>
      </c>
      <c r="Q15" s="8">
        <f ca="1">[3]Sum!Q15/1000</f>
        <v>1.2319188000000001</v>
      </c>
      <c r="R15" s="8">
        <f ca="1">[3]Sum!R15/1000</f>
        <v>0</v>
      </c>
      <c r="S15" s="8">
        <f ca="1">[3]Sum!S15/1000</f>
        <v>1.4666867999999997</v>
      </c>
      <c r="T15" s="8">
        <f ca="1">[3]Sum!T15/1000</f>
        <v>9.1104000000000011E-3</v>
      </c>
    </row>
    <row r="16" spans="1:20" x14ac:dyDescent="0.25">
      <c r="B16">
        <f ca="1">[3]Sum!B16</f>
        <v>2016</v>
      </c>
      <c r="C16" s="8">
        <f ca="1">[3]Sum!C16/1000</f>
        <v>1.873764</v>
      </c>
      <c r="D16" s="8">
        <f ca="1">[3]Sum!D16/1000</f>
        <v>0.91077719999999995</v>
      </c>
      <c r="E16" s="8">
        <f ca="1">[3]Sum!E16/1000</f>
        <v>99.176164799999995</v>
      </c>
      <c r="F16" s="8">
        <f ca="1">[3]Sum!F16/1000</f>
        <v>0</v>
      </c>
      <c r="G16" s="8">
        <f ca="1">[3]Sum!G16/1000</f>
        <v>11.595261600000002</v>
      </c>
      <c r="H16" s="8">
        <f ca="1">[3]Sum!H16/1000</f>
        <v>1.4256900000000001</v>
      </c>
      <c r="I16" s="8">
        <f ca="1">[3]Sum!I16/1000</f>
        <v>0.13061160000000002</v>
      </c>
      <c r="J16" s="8">
        <f ca="1">[3]Sum!J16/1000</f>
        <v>0</v>
      </c>
      <c r="K16" s="8">
        <f ca="1">[3]Sum!K16/1000</f>
        <v>1.3271399999999998</v>
      </c>
      <c r="L16" s="8">
        <f ca="1">[3]Sum!L16/1000</f>
        <v>116.43940920000001</v>
      </c>
      <c r="M16" s="8">
        <f ca="1">[3]Sum!M16/1000</f>
        <v>20.968987200000004</v>
      </c>
      <c r="N16" s="8">
        <f ca="1">[3]Sum!N16/1000</f>
        <v>21.607153199999996</v>
      </c>
      <c r="O16" s="8">
        <f ca="1">[3]Sum!O16/1000</f>
        <v>-0.63816599999999379</v>
      </c>
      <c r="P16" s="8">
        <f ca="1">[3]Sum!P16/1000</f>
        <v>103.33383599999998</v>
      </c>
      <c r="Q16" s="8">
        <f ca="1">[3]Sum!Q16/1000</f>
        <v>1.2738791999999999</v>
      </c>
      <c r="R16" s="8">
        <f ca="1">[3]Sum!R16/1000</f>
        <v>0</v>
      </c>
      <c r="S16" s="8">
        <f ca="1">[3]Sum!S16/1000</f>
        <v>1.9746792</v>
      </c>
      <c r="T16" s="8">
        <f ca="1">[3]Sum!T16/1000</f>
        <v>9.1104000000000011E-3</v>
      </c>
    </row>
    <row r="17" spans="1:20" x14ac:dyDescent="0.25">
      <c r="B17">
        <f ca="1">[3]Sum!B17</f>
        <v>2017</v>
      </c>
      <c r="C17" s="8">
        <f ca="1">[3]Sum!C17/1000</f>
        <v>1.873764</v>
      </c>
      <c r="D17" s="8">
        <f ca="1">[3]Sum!D17/1000</f>
        <v>3.9420000000000002E-3</v>
      </c>
      <c r="E17" s="8">
        <f ca="1">[3]Sum!E17/1000</f>
        <v>96.350363999999971</v>
      </c>
      <c r="F17" s="8">
        <f ca="1">[3]Sum!F17/1000</f>
        <v>0</v>
      </c>
      <c r="G17" s="8">
        <f ca="1">[3]Sum!G17/1000</f>
        <v>22.3676964</v>
      </c>
      <c r="H17" s="8">
        <f ca="1">[3]Sum!H17/1000</f>
        <v>1.433136</v>
      </c>
      <c r="I17" s="8">
        <f ca="1">[3]Sum!I17/1000</f>
        <v>0.13061160000000002</v>
      </c>
      <c r="J17" s="8">
        <f ca="1">[3]Sum!J17/1000</f>
        <v>0</v>
      </c>
      <c r="K17" s="8">
        <f ca="1">[3]Sum!K17/1000</f>
        <v>1.3271399999999998</v>
      </c>
      <c r="L17" s="8">
        <f ca="1">[3]Sum!L17/1000</f>
        <v>123.48665399999999</v>
      </c>
      <c r="M17" s="8">
        <f ca="1">[3]Sum!M17/1000</f>
        <v>34.404724800000004</v>
      </c>
      <c r="N17" s="8">
        <f ca="1">[3]Sum!N17/1000</f>
        <v>35.363594400000004</v>
      </c>
      <c r="O17" s="8">
        <f ca="1">[3]Sum!O17/1000</f>
        <v>-0.95886959999999821</v>
      </c>
      <c r="P17" s="8">
        <f ca="1">[3]Sum!P17/1000</f>
        <v>110.308548</v>
      </c>
      <c r="Q17" s="8">
        <f ca="1">[3]Sum!Q17/1000</f>
        <v>1.2912239999999999</v>
      </c>
      <c r="R17" s="8">
        <f ca="1">[3]Sum!R17/1000</f>
        <v>0</v>
      </c>
      <c r="S17" s="8">
        <f ca="1">[3]Sum!S17/1000</f>
        <v>2.4746999999999999</v>
      </c>
      <c r="T17" s="8">
        <f ca="1">[3]Sum!T17/1000</f>
        <v>9.1104000000000011E-3</v>
      </c>
    </row>
    <row r="18" spans="1:20" x14ac:dyDescent="0.25">
      <c r="B18">
        <f ca="1">[3]Sum!B18</f>
        <v>2018</v>
      </c>
      <c r="C18" s="8">
        <f ca="1">[3]Sum!C18/1000</f>
        <v>2.2156668000000002</v>
      </c>
      <c r="D18" s="8">
        <f ca="1">[3]Sum!D18/1000</f>
        <v>3.9420000000000002E-3</v>
      </c>
      <c r="E18" s="8">
        <f ca="1">[3]Sum!E18/1000</f>
        <v>99.105033599999985</v>
      </c>
      <c r="F18" s="8">
        <f ca="1">[3]Sum!F18/1000</f>
        <v>0</v>
      </c>
      <c r="G18" s="8">
        <f ca="1">[3]Sum!G18/1000</f>
        <v>25.602414</v>
      </c>
      <c r="H18" s="8">
        <f ca="1">[3]Sum!H18/1000</f>
        <v>2.3029163999999995</v>
      </c>
      <c r="I18" s="8">
        <f ca="1">[3]Sum!I18/1000</f>
        <v>0.13061160000000002</v>
      </c>
      <c r="J18" s="8">
        <f ca="1">[3]Sum!J18/1000</f>
        <v>0</v>
      </c>
      <c r="K18" s="8">
        <f ca="1">[3]Sum!K18/1000</f>
        <v>1.3271399999999998</v>
      </c>
      <c r="L18" s="8">
        <f ca="1">[3]Sum!L18/1000</f>
        <v>130.68772439999998</v>
      </c>
      <c r="M18" s="8">
        <f ca="1">[3]Sum!M18/1000</f>
        <v>32.660521199999998</v>
      </c>
      <c r="N18" s="8">
        <f ca="1">[3]Sum!N18/1000</f>
        <v>33.566743199999998</v>
      </c>
      <c r="O18" s="8">
        <f ca="1">[3]Sum!O18/1000</f>
        <v>-0.90622199999999797</v>
      </c>
      <c r="P18" s="8">
        <f ca="1">[3]Sum!P18/1000</f>
        <v>117.68271600000001</v>
      </c>
      <c r="Q18" s="8">
        <f ca="1">[3]Sum!Q18/1000</f>
        <v>1.3231103999999998</v>
      </c>
      <c r="R18" s="8">
        <f ca="1">[3]Sum!R18/1000</f>
        <v>0</v>
      </c>
      <c r="S18" s="8">
        <f ca="1">[3]Sum!S18/1000</f>
        <v>2.8815143999999995</v>
      </c>
      <c r="T18" s="8">
        <f ca="1">[3]Sum!T18/1000</f>
        <v>9.1104000000000011E-3</v>
      </c>
    </row>
    <row r="19" spans="1:20" x14ac:dyDescent="0.25">
      <c r="B19">
        <f ca="1">[3]Sum!B19</f>
        <v>2019</v>
      </c>
      <c r="C19" s="8">
        <f ca="1">[3]Sum!C19/1000</f>
        <v>2.2156668000000002</v>
      </c>
      <c r="D19" s="8">
        <f ca="1">[3]Sum!D19/1000</f>
        <v>0.18360959999999998</v>
      </c>
      <c r="E19" s="8">
        <f ca="1">[3]Sum!E19/1000</f>
        <v>106.7736252</v>
      </c>
      <c r="F19" s="8">
        <f ca="1">[3]Sum!F19/1000</f>
        <v>0</v>
      </c>
      <c r="G19" s="8">
        <f ca="1">[3]Sum!G19/1000</f>
        <v>27.67503</v>
      </c>
      <c r="H19" s="8">
        <f ca="1">[3]Sum!H19/1000</f>
        <v>2.3160563999999999</v>
      </c>
      <c r="I19" s="8">
        <f ca="1">[3]Sum!I19/1000</f>
        <v>0.13061160000000002</v>
      </c>
      <c r="J19" s="8">
        <f ca="1">[3]Sum!J19/1000</f>
        <v>0</v>
      </c>
      <c r="K19" s="8">
        <f ca="1">[3]Sum!K19/1000</f>
        <v>1.3271399999999998</v>
      </c>
      <c r="L19" s="8">
        <f ca="1">[3]Sum!L19/1000</f>
        <v>140.62173960000004</v>
      </c>
      <c r="M19" s="8">
        <f ca="1">[3]Sum!M19/1000</f>
        <v>28.511259600000002</v>
      </c>
      <c r="N19" s="8">
        <f ca="1">[3]Sum!N19/1000</f>
        <v>29.406531599999997</v>
      </c>
      <c r="O19" s="8">
        <f ca="1">[3]Sum!O19/1000</f>
        <v>-0.89527199999999718</v>
      </c>
      <c r="P19" s="8">
        <f ca="1">[3]Sum!P19/1000</f>
        <v>127.73481599999997</v>
      </c>
      <c r="Q19" s="8">
        <f ca="1">[3]Sum!Q19/1000</f>
        <v>1.3623551999999999</v>
      </c>
      <c r="R19" s="8">
        <f ca="1">[3]Sum!R19/1000</f>
        <v>0</v>
      </c>
      <c r="S19" s="8">
        <f ca="1">[3]Sum!S19/1000</f>
        <v>3.409392</v>
      </c>
      <c r="T19" s="8">
        <f ca="1">[3]Sum!T19/1000</f>
        <v>9.1104000000000011E-3</v>
      </c>
    </row>
    <row r="20" spans="1:20" x14ac:dyDescent="0.25">
      <c r="B20">
        <f ca="1">[3]Sum!B20</f>
        <v>2020</v>
      </c>
      <c r="C20" s="8">
        <f ca="1">[3]Sum!C20/1000</f>
        <v>2.2156668000000002</v>
      </c>
      <c r="D20" s="8">
        <f ca="1">[3]Sum!D20/1000</f>
        <v>3.9420000000000002E-3</v>
      </c>
      <c r="E20" s="8">
        <f ca="1">[3]Sum!E20/1000</f>
        <v>108.75662639999999</v>
      </c>
      <c r="F20" s="8">
        <f ca="1">[3]Sum!F20/1000</f>
        <v>0</v>
      </c>
      <c r="G20" s="8">
        <f ca="1">[3]Sum!G20/1000</f>
        <v>34.324745999999998</v>
      </c>
      <c r="H20" s="8">
        <f ca="1">[3]Sum!H20/1000</f>
        <v>2.3293716</v>
      </c>
      <c r="I20" s="8">
        <f ca="1">[3]Sum!I20/1000</f>
        <v>0.13061160000000002</v>
      </c>
      <c r="J20" s="8">
        <f ca="1">[3]Sum!J20/1000</f>
        <v>0</v>
      </c>
      <c r="K20" s="8">
        <f ca="1">[3]Sum!K20/1000</f>
        <v>1.3271399999999998</v>
      </c>
      <c r="L20" s="8">
        <f ca="1">[3]Sum!L20/1000</f>
        <v>149.08810440000002</v>
      </c>
      <c r="M20" s="8">
        <f ca="1">[3]Sum!M20/1000</f>
        <v>25.786812000000001</v>
      </c>
      <c r="N20" s="8">
        <f ca="1">[3]Sum!N20/1000</f>
        <v>26.558042399999998</v>
      </c>
      <c r="O20" s="8">
        <f ca="1">[3]Sum!O20/1000</f>
        <v>-0.77123039999999676</v>
      </c>
      <c r="P20" s="8">
        <f ca="1">[3]Sum!P20/1000</f>
        <v>136.65862799999999</v>
      </c>
      <c r="Q20" s="8">
        <f ca="1">[3]Sum!Q20/1000</f>
        <v>1.4416332000000003</v>
      </c>
      <c r="R20" s="8">
        <f ca="1">[3]Sum!R20/1000</f>
        <v>0</v>
      </c>
      <c r="S20" s="8">
        <f ca="1">[3]Sum!S20/1000</f>
        <v>4.0119047999999999</v>
      </c>
      <c r="T20" s="8">
        <f ca="1">[3]Sum!T20/1000</f>
        <v>9.1104000000000011E-3</v>
      </c>
    </row>
    <row r="21" spans="1:20" x14ac:dyDescent="0.25">
      <c r="B21">
        <f ca="1">[3]Sum!B21</f>
        <v>2021</v>
      </c>
      <c r="C21" s="8">
        <f ca="1">[3]Sum!C21/1000</f>
        <v>2.2156668000000002</v>
      </c>
      <c r="D21" s="8">
        <f ca="1">[3]Sum!D21/1000</f>
        <v>3.9420000000000002E-3</v>
      </c>
      <c r="E21" s="8">
        <f ca="1">[3]Sum!E21/1000</f>
        <v>111.0994884</v>
      </c>
      <c r="F21" s="8">
        <f ca="1">[3]Sum!F21/1000</f>
        <v>0</v>
      </c>
      <c r="G21" s="8">
        <f ca="1">[3]Sum!G21/1000</f>
        <v>40.774646400000002</v>
      </c>
      <c r="H21" s="8">
        <f ca="1">[3]Sum!H21/1000</f>
        <v>2.3440007999999999</v>
      </c>
      <c r="I21" s="8">
        <f ca="1">[3]Sum!I21/1000</f>
        <v>0.13061160000000002</v>
      </c>
      <c r="J21" s="8">
        <f ca="1">[3]Sum!J21/1000</f>
        <v>0</v>
      </c>
      <c r="K21" s="8">
        <f ca="1">[3]Sum!K21/1000</f>
        <v>1.3271399999999998</v>
      </c>
      <c r="L21" s="8">
        <f ca="1">[3]Sum!L21/1000</f>
        <v>157.89549600000004</v>
      </c>
      <c r="M21" s="8">
        <f ca="1">[3]Sum!M21/1000</f>
        <v>24.086933999999996</v>
      </c>
      <c r="N21" s="8">
        <f ca="1">[3]Sum!N21/1000</f>
        <v>24.786857999999999</v>
      </c>
      <c r="O21" s="8">
        <f ca="1">[3]Sum!O21/1000</f>
        <v>-0.69992400000000266</v>
      </c>
      <c r="P21" s="8">
        <f ca="1">[3]Sum!P21/1000</f>
        <v>145.60872000000001</v>
      </c>
      <c r="Q21" s="8">
        <f ca="1">[3]Sum!Q21/1000</f>
        <v>1.5351023999999998</v>
      </c>
      <c r="R21" s="8">
        <f ca="1">[3]Sum!R21/1000</f>
        <v>0</v>
      </c>
      <c r="S21" s="8">
        <f ca="1">[3]Sum!S21/1000</f>
        <v>4.6926443999999989</v>
      </c>
      <c r="T21" s="8">
        <f ca="1">[3]Sum!T21/1000</f>
        <v>9.1104000000000011E-3</v>
      </c>
    </row>
    <row r="22" spans="1:20" x14ac:dyDescent="0.25">
      <c r="B22">
        <f ca="1">[3]Sum!B22</f>
        <v>2022</v>
      </c>
      <c r="C22" s="8">
        <f ca="1">[3]Sum!C22/1000</f>
        <v>2.2156668000000002</v>
      </c>
      <c r="D22" s="8">
        <f ca="1">[3]Sum!D22/1000</f>
        <v>3.9420000000000002E-3</v>
      </c>
      <c r="E22" s="8">
        <f ca="1">[3]Sum!E22/1000</f>
        <v>112.24345679999999</v>
      </c>
      <c r="F22" s="8">
        <f ca="1">[3]Sum!F22/1000</f>
        <v>0</v>
      </c>
      <c r="G22" s="8">
        <f ca="1">[3]Sum!G22/1000</f>
        <v>47.564697599999995</v>
      </c>
      <c r="H22" s="8">
        <f ca="1">[3]Sum!H22/1000</f>
        <v>2.3896404000000002</v>
      </c>
      <c r="I22" s="8">
        <f ca="1">[3]Sum!I22/1000</f>
        <v>0.13061160000000002</v>
      </c>
      <c r="J22" s="8">
        <f ca="1">[3]Sum!J22/1000</f>
        <v>0</v>
      </c>
      <c r="K22" s="8">
        <f ca="1">[3]Sum!K22/1000</f>
        <v>1.3271399999999998</v>
      </c>
      <c r="L22" s="8">
        <f ca="1">[3]Sum!L22/1000</f>
        <v>165.87515519999999</v>
      </c>
      <c r="M22" s="8">
        <f ca="1">[3]Sum!M22/1000</f>
        <v>22.180407600000002</v>
      </c>
      <c r="N22" s="8">
        <f ca="1">[3]Sum!N22/1000</f>
        <v>22.864914000000002</v>
      </c>
      <c r="O22" s="8">
        <f ca="1">[3]Sum!O22/1000</f>
        <v>-0.68450639999999841</v>
      </c>
      <c r="P22" s="8">
        <f ca="1">[3]Sum!P22/1000</f>
        <v>153.77303999999995</v>
      </c>
      <c r="Q22" s="8">
        <f ca="1">[3]Sum!Q22/1000</f>
        <v>1.5739092000000001</v>
      </c>
      <c r="R22" s="8">
        <f ca="1">[3]Sum!R22/1000</f>
        <v>0</v>
      </c>
      <c r="S22" s="8">
        <f ca="1">[3]Sum!S22/1000</f>
        <v>5.3818811999999987</v>
      </c>
      <c r="T22" s="8">
        <f ca="1">[3]Sum!T22/1000</f>
        <v>9.1104000000000011E-3</v>
      </c>
    </row>
    <row r="23" spans="1:20" x14ac:dyDescent="0.25">
      <c r="B23">
        <f ca="1">[3]Sum!B23</f>
        <v>2023</v>
      </c>
      <c r="C23" s="8">
        <f ca="1">[3]Sum!C23/1000</f>
        <v>2.2156668000000002</v>
      </c>
      <c r="D23" s="8">
        <f ca="1">[3]Sum!D23/1000</f>
        <v>3.9420000000000002E-3</v>
      </c>
      <c r="E23" s="8">
        <f ca="1">[3]Sum!E23/1000</f>
        <v>112.4885616</v>
      </c>
      <c r="F23" s="8">
        <f ca="1">[3]Sum!F23/1000</f>
        <v>0</v>
      </c>
      <c r="G23" s="8">
        <f ca="1">[3]Sum!G23/1000</f>
        <v>54.016437599999996</v>
      </c>
      <c r="H23" s="8">
        <f ca="1">[3]Sum!H23/1000</f>
        <v>4.1109804000000008</v>
      </c>
      <c r="I23" s="8">
        <f ca="1">[3]Sum!I23/1000</f>
        <v>0.13061160000000002</v>
      </c>
      <c r="J23" s="8">
        <f ca="1">[3]Sum!J23/1000</f>
        <v>0</v>
      </c>
      <c r="K23" s="8">
        <f ca="1">[3]Sum!K23/1000</f>
        <v>1.3271399999999998</v>
      </c>
      <c r="L23" s="8">
        <f ca="1">[3]Sum!L23/1000</f>
        <v>174.29334000000003</v>
      </c>
      <c r="M23" s="8">
        <f ca="1">[3]Sum!M23/1000</f>
        <v>23.120267999999999</v>
      </c>
      <c r="N23" s="8">
        <f ca="1">[3]Sum!N23/1000</f>
        <v>23.855582399999999</v>
      </c>
      <c r="O23" s="8">
        <f ca="1">[3]Sum!O23/1000</f>
        <v>-0.73531439999999926</v>
      </c>
      <c r="P23" s="8">
        <f ca="1">[3]Sum!P23/1000</f>
        <v>162.40777199999999</v>
      </c>
      <c r="Q23" s="8">
        <f ca="1">[3]Sum!Q23/1000</f>
        <v>1.6655387999999998</v>
      </c>
      <c r="R23" s="8">
        <f ca="1">[3]Sum!R23/1000</f>
        <v>0</v>
      </c>
      <c r="S23" s="8">
        <f ca="1">[3]Sum!S23/1000</f>
        <v>6.1270943999999981</v>
      </c>
      <c r="T23" s="8">
        <f ca="1">[3]Sum!T23/1000</f>
        <v>9.1104000000000011E-3</v>
      </c>
    </row>
    <row r="24" spans="1:20" x14ac:dyDescent="0.25">
      <c r="B24">
        <f ca="1">[3]Sum!B24</f>
        <v>2024</v>
      </c>
      <c r="C24" s="8">
        <f ca="1">[3]Sum!C24/1000</f>
        <v>2.2156668000000002</v>
      </c>
      <c r="D24" s="8">
        <f ca="1">[3]Sum!D24/1000</f>
        <v>3.9420000000000002E-3</v>
      </c>
      <c r="E24" s="8">
        <f ca="1">[3]Sum!E24/1000</f>
        <v>115.690254</v>
      </c>
      <c r="F24" s="8">
        <f ca="1">[3]Sum!F24/1000</f>
        <v>0</v>
      </c>
      <c r="G24" s="8">
        <f ca="1">[3]Sum!G24/1000</f>
        <v>58.536422399999999</v>
      </c>
      <c r="H24" s="8">
        <f ca="1">[3]Sum!H24/1000</f>
        <v>5.2401443999999993</v>
      </c>
      <c r="I24" s="8">
        <f ca="1">[3]Sum!I24/1000</f>
        <v>0.13061160000000002</v>
      </c>
      <c r="J24" s="8">
        <f ca="1">[3]Sum!J24/1000</f>
        <v>0</v>
      </c>
      <c r="K24" s="8">
        <f ca="1">[3]Sum!K24/1000</f>
        <v>1.3271399999999998</v>
      </c>
      <c r="L24" s="8">
        <f ca="1">[3]Sum!L24/1000</f>
        <v>183.14418119999999</v>
      </c>
      <c r="M24" s="8">
        <f ca="1">[3]Sum!M24/1000</f>
        <v>22.789840799999997</v>
      </c>
      <c r="N24" s="8">
        <f ca="1">[3]Sum!N24/1000</f>
        <v>23.541448800000001</v>
      </c>
      <c r="O24" s="8">
        <f ca="1">[3]Sum!O24/1000</f>
        <v>-0.75160800000000383</v>
      </c>
      <c r="P24" s="8">
        <f ca="1">[3]Sum!P24/1000</f>
        <v>171.54620399999996</v>
      </c>
      <c r="Q24" s="8">
        <f ca="1">[3]Sum!Q24/1000</f>
        <v>1.7251067999999996</v>
      </c>
      <c r="R24" s="8">
        <f ca="1">[3]Sum!R24/1000</f>
        <v>0</v>
      </c>
      <c r="S24" s="8">
        <f ca="1">[3]Sum!S24/1000</f>
        <v>6.9509723999999995</v>
      </c>
      <c r="T24" s="8">
        <f ca="1">[3]Sum!T24/1000</f>
        <v>9.1104000000000011E-3</v>
      </c>
    </row>
    <row r="25" spans="1:20" x14ac:dyDescent="0.25">
      <c r="B25">
        <f ca="1">[3]Sum!B25</f>
        <v>2025</v>
      </c>
      <c r="C25" s="8">
        <f ca="1">[3]Sum!C25/1000</f>
        <v>2.2156668000000002</v>
      </c>
      <c r="D25" s="8">
        <f ca="1">[3]Sum!D25/1000</f>
        <v>3.9420000000000002E-3</v>
      </c>
      <c r="E25" s="8">
        <f ca="1">[3]Sum!E25/1000</f>
        <v>118.58280599999999</v>
      </c>
      <c r="F25" s="8">
        <f ca="1">[3]Sum!F25/1000</f>
        <v>0</v>
      </c>
      <c r="G25" s="8">
        <f ca="1">[3]Sum!G25/1000</f>
        <v>63.33506280000001</v>
      </c>
      <c r="H25" s="8">
        <f ca="1">[3]Sum!H25/1000</f>
        <v>6.8510207999999997</v>
      </c>
      <c r="I25" s="8">
        <f ca="1">[3]Sum!I25/1000</f>
        <v>0.13061160000000002</v>
      </c>
      <c r="J25" s="8">
        <f ca="1">[3]Sum!J25/1000</f>
        <v>0</v>
      </c>
      <c r="K25" s="8">
        <f ca="1">[3]Sum!K25/1000</f>
        <v>1.3271399999999998</v>
      </c>
      <c r="L25" s="8">
        <f ca="1">[3]Sum!L25/1000</f>
        <v>192.44625000000002</v>
      </c>
      <c r="M25" s="8">
        <f ca="1">[3]Sum!M25/1000</f>
        <v>22.166741999999999</v>
      </c>
      <c r="N25" s="8">
        <f ca="1">[3]Sum!N25/1000</f>
        <v>22.931489999999997</v>
      </c>
      <c r="O25" s="8">
        <f ca="1">[3]Sum!O25/1000</f>
        <v>-0.76474799999999954</v>
      </c>
      <c r="P25" s="8">
        <f ca="1">[3]Sum!P25/1000</f>
        <v>181.22250000000003</v>
      </c>
      <c r="Q25" s="8">
        <f ca="1">[3]Sum!Q25/1000</f>
        <v>1.8017568000000002</v>
      </c>
      <c r="R25" s="8">
        <f ca="1">[3]Sum!R25/1000</f>
        <v>0</v>
      </c>
      <c r="S25" s="8">
        <f ca="1">[3]Sum!S25/1000</f>
        <v>7.8488724000000003</v>
      </c>
      <c r="T25" s="8">
        <f ca="1">[3]Sum!T25/1000</f>
        <v>9.1104000000000011E-3</v>
      </c>
    </row>
    <row r="26" spans="1:20" x14ac:dyDescent="0.25">
      <c r="B26">
        <f ca="1">[3]Sum!B26</f>
        <v>2026</v>
      </c>
      <c r="C26" s="8">
        <f ca="1">[3]Sum!C26/1000</f>
        <v>2.3050188</v>
      </c>
      <c r="D26" s="8">
        <f ca="1">[3]Sum!D26/1000</f>
        <v>3.9420000000000002E-3</v>
      </c>
      <c r="E26" s="8">
        <f ca="1">[3]Sum!E26/1000</f>
        <v>120.78997560000001</v>
      </c>
      <c r="F26" s="8">
        <f ca="1">[3]Sum!F26/1000</f>
        <v>0</v>
      </c>
      <c r="G26" s="8">
        <f ca="1">[3]Sum!G26/1000</f>
        <v>68.512047600000002</v>
      </c>
      <c r="H26" s="8">
        <f ca="1">[3]Sum!H26/1000</f>
        <v>8.4507719999999988</v>
      </c>
      <c r="I26" s="8">
        <f ca="1">[3]Sum!I26/1000</f>
        <v>0.13061160000000002</v>
      </c>
      <c r="J26" s="8">
        <f ca="1">[3]Sum!J26/1000</f>
        <v>0</v>
      </c>
      <c r="K26" s="8">
        <f ca="1">[3]Sum!K26/1000</f>
        <v>1.3271399999999998</v>
      </c>
      <c r="L26" s="8">
        <f ca="1">[3]Sum!L26/1000</f>
        <v>201.51950760000003</v>
      </c>
      <c r="M26" s="8">
        <f ca="1">[3]Sum!M26/1000</f>
        <v>20.9711772</v>
      </c>
      <c r="N26" s="8">
        <f ca="1">[3]Sum!N26/1000</f>
        <v>21.736012799999997</v>
      </c>
      <c r="O26" s="8">
        <f ca="1">[3]Sum!O26/1000</f>
        <v>-0.76483559999999851</v>
      </c>
      <c r="P26" s="8">
        <f ca="1">[3]Sum!P26/1000</f>
        <v>190.759512</v>
      </c>
      <c r="Q26" s="8">
        <f ca="1">[3]Sum!Q26/1000</f>
        <v>1.8703476000000001</v>
      </c>
      <c r="R26" s="8">
        <f ca="1">[3]Sum!R26/1000</f>
        <v>0</v>
      </c>
      <c r="S26" s="8">
        <f ca="1">[3]Sum!S26/1000</f>
        <v>8.7700739999999993</v>
      </c>
      <c r="T26" s="8">
        <f ca="1">[3]Sum!T26/1000</f>
        <v>9.1104000000000011E-3</v>
      </c>
    </row>
    <row r="27" spans="1:20" x14ac:dyDescent="0.25">
      <c r="B27">
        <f ca="1">[3]Sum!B27</f>
        <v>2027</v>
      </c>
      <c r="C27" s="8">
        <f ca="1">[3]Sum!C27/1000</f>
        <v>2.3985756</v>
      </c>
      <c r="D27" s="8">
        <f ca="1">[3]Sum!D27/1000</f>
        <v>3.9420000000000002E-3</v>
      </c>
      <c r="E27" s="8">
        <f ca="1">[3]Sum!E27/1000</f>
        <v>129.0081696</v>
      </c>
      <c r="F27" s="8">
        <f ca="1">[3]Sum!F27/1000</f>
        <v>0</v>
      </c>
      <c r="G27" s="8">
        <f ca="1">[3]Sum!G27/1000</f>
        <v>68.520982799999999</v>
      </c>
      <c r="H27" s="8">
        <f ca="1">[3]Sum!H27/1000</f>
        <v>9.2803440000000013</v>
      </c>
      <c r="I27" s="8">
        <f ca="1">[3]Sum!I27/1000</f>
        <v>0.13061160000000002</v>
      </c>
      <c r="J27" s="8">
        <f ca="1">[3]Sum!J27/1000</f>
        <v>0</v>
      </c>
      <c r="K27" s="8">
        <f ca="1">[3]Sum!K27/1000</f>
        <v>1.3271399999999998</v>
      </c>
      <c r="L27" s="8">
        <f ca="1">[3]Sum!L27/1000</f>
        <v>210.66976560000003</v>
      </c>
      <c r="M27" s="8">
        <f ca="1">[3]Sum!M27/1000</f>
        <v>21.154086</v>
      </c>
      <c r="N27" s="8">
        <f ca="1">[3]Sum!N27/1000</f>
        <v>21.924528000000002</v>
      </c>
      <c r="O27" s="8">
        <f ca="1">[3]Sum!O27/1000</f>
        <v>-0.77044200000000274</v>
      </c>
      <c r="P27" s="8">
        <f ca="1">[3]Sum!P27/1000</f>
        <v>200.45595599999999</v>
      </c>
      <c r="Q27" s="8">
        <f ca="1">[3]Sum!Q27/1000</f>
        <v>1.9391136000000002</v>
      </c>
      <c r="R27" s="8">
        <f ca="1">[3]Sum!R27/1000</f>
        <v>0</v>
      </c>
      <c r="S27" s="8">
        <f ca="1">[3]Sum!S27/1000</f>
        <v>9.7455876000000021</v>
      </c>
      <c r="T27" s="8">
        <f ca="1">[3]Sum!T27/1000</f>
        <v>9.1104000000000011E-3</v>
      </c>
    </row>
    <row r="28" spans="1:20" x14ac:dyDescent="0.25">
      <c r="B28">
        <f ca="1">[3]Sum!B28</f>
        <v>2028</v>
      </c>
      <c r="C28" s="8">
        <f ca="1">[3]Sum!C28/1000</f>
        <v>2.4908184000000002</v>
      </c>
      <c r="D28" s="8">
        <f ca="1">[3]Sum!D28/1000</f>
        <v>3.9420000000000002E-3</v>
      </c>
      <c r="E28" s="8">
        <f ca="1">[3]Sum!E28/1000</f>
        <v>136.80220439999999</v>
      </c>
      <c r="F28" s="8">
        <f ca="1">[3]Sum!F28/1000</f>
        <v>0</v>
      </c>
      <c r="G28" s="8">
        <f ca="1">[3]Sum!G28/1000</f>
        <v>69.12454679999999</v>
      </c>
      <c r="H28" s="8">
        <f ca="1">[3]Sum!H28/1000</f>
        <v>10.049033999999997</v>
      </c>
      <c r="I28" s="8">
        <f ca="1">[3]Sum!I28/1000</f>
        <v>0.13061160000000002</v>
      </c>
      <c r="J28" s="8">
        <f ca="1">[3]Sum!J28/1000</f>
        <v>0</v>
      </c>
      <c r="K28" s="8">
        <f ca="1">[3]Sum!K28/1000</f>
        <v>1.3271399999999998</v>
      </c>
      <c r="L28" s="8">
        <f ca="1">[3]Sum!L28/1000</f>
        <v>219.92829719999997</v>
      </c>
      <c r="M28" s="8">
        <f ca="1">[3]Sum!M28/1000</f>
        <v>23.726284800000002</v>
      </c>
      <c r="N28" s="8">
        <f ca="1">[3]Sum!N28/1000</f>
        <v>24.580034399999999</v>
      </c>
      <c r="O28" s="8">
        <f ca="1">[3]Sum!O28/1000</f>
        <v>-0.85374959999999922</v>
      </c>
      <c r="P28" s="8">
        <f ca="1">[3]Sum!P28/1000</f>
        <v>210.26365200000001</v>
      </c>
      <c r="Q28" s="8">
        <f ca="1">[3]Sum!Q28/1000</f>
        <v>2.0172528000000001</v>
      </c>
      <c r="R28" s="8">
        <f ca="1">[3]Sum!R28/1000</f>
        <v>0</v>
      </c>
      <c r="S28" s="8">
        <f ca="1">[3]Sum!S28/1000</f>
        <v>10.757279999999998</v>
      </c>
      <c r="T28" s="8">
        <f ca="1">[3]Sum!T28/1000</f>
        <v>9.1104000000000011E-3</v>
      </c>
    </row>
    <row r="29" spans="1:20" x14ac:dyDescent="0.25">
      <c r="B29">
        <f ca="1">[3]Sum!B29</f>
        <v>2029</v>
      </c>
      <c r="C29" s="8">
        <f ca="1">[3]Sum!C29/1000</f>
        <v>2.5834116000000003</v>
      </c>
      <c r="D29" s="8">
        <f ca="1">[3]Sum!D29/1000</f>
        <v>3.9420000000000002E-3</v>
      </c>
      <c r="E29" s="8">
        <f ca="1">[3]Sum!E29/1000</f>
        <v>145.42738799999998</v>
      </c>
      <c r="F29" s="8">
        <f ca="1">[3]Sum!F29/1000</f>
        <v>0</v>
      </c>
      <c r="G29" s="8">
        <f ca="1">[3]Sum!G29/1000</f>
        <v>69.152316000000013</v>
      </c>
      <c r="H29" s="8">
        <f ca="1">[3]Sum!H29/1000</f>
        <v>10.559654399999999</v>
      </c>
      <c r="I29" s="8">
        <f ca="1">[3]Sum!I29/1000</f>
        <v>0.13061160000000002</v>
      </c>
      <c r="J29" s="8">
        <f ca="1">[3]Sum!J29/1000</f>
        <v>0</v>
      </c>
      <c r="K29" s="8">
        <f ca="1">[3]Sum!K29/1000</f>
        <v>1.3271399999999998</v>
      </c>
      <c r="L29" s="8">
        <f ca="1">[3]Sum!L29/1000</f>
        <v>229.18446360000002</v>
      </c>
      <c r="M29" s="8">
        <f ca="1">[3]Sum!M29/1000</f>
        <v>24.928069200000003</v>
      </c>
      <c r="N29" s="8">
        <f ca="1">[3]Sum!N29/1000</f>
        <v>25.825793999999995</v>
      </c>
      <c r="O29" s="8">
        <f ca="1">[3]Sum!O29/1000</f>
        <v>-0.89772479999999266</v>
      </c>
      <c r="P29" s="8">
        <f ca="1">[3]Sum!P29/1000</f>
        <v>220.15982399999996</v>
      </c>
      <c r="Q29" s="8">
        <f ca="1">[3]Sum!Q29/1000</f>
        <v>2.0936399999999997</v>
      </c>
      <c r="R29" s="8">
        <f ca="1">[3]Sum!R29/1000</f>
        <v>0</v>
      </c>
      <c r="S29" s="8">
        <f ca="1">[3]Sum!S29/1000</f>
        <v>11.792098800000002</v>
      </c>
      <c r="T29" s="8">
        <f ca="1">[3]Sum!T29/1000</f>
        <v>9.1104000000000011E-3</v>
      </c>
    </row>
    <row r="30" spans="1:20" x14ac:dyDescent="0.25">
      <c r="B30">
        <f ca="1">[3]Sum!B30</f>
        <v>2030</v>
      </c>
      <c r="C30" s="8">
        <f ca="1">[3]Sum!C30/1000</f>
        <v>2.6468339999999997</v>
      </c>
      <c r="D30" s="8">
        <f ca="1">[3]Sum!D30/1000</f>
        <v>5.2559999999999994E-3</v>
      </c>
      <c r="E30" s="8">
        <f ca="1">[3]Sum!E30/1000</f>
        <v>149.21941679999998</v>
      </c>
      <c r="F30" s="8">
        <f ca="1">[3]Sum!F30/1000</f>
        <v>0</v>
      </c>
      <c r="G30" s="8">
        <f ca="1">[3]Sum!G30/1000</f>
        <v>69.608274000000009</v>
      </c>
      <c r="H30" s="8">
        <f ca="1">[3]Sum!H30/1000</f>
        <v>10.932917999999999</v>
      </c>
      <c r="I30" s="8">
        <f ca="1">[3]Sum!I30/1000</f>
        <v>0.13061160000000002</v>
      </c>
      <c r="J30" s="8">
        <f ca="1">[3]Sum!J30/1000</f>
        <v>0</v>
      </c>
      <c r="K30" s="8">
        <f ca="1">[3]Sum!K30/1000</f>
        <v>1.3271399999999998</v>
      </c>
      <c r="L30" s="8">
        <f ca="1">[3]Sum!L30/1000</f>
        <v>233.87045040000001</v>
      </c>
      <c r="M30" s="8">
        <f ca="1">[3]Sum!M30/1000</f>
        <v>25.375968</v>
      </c>
      <c r="N30" s="8">
        <f ca="1">[3]Sum!N30/1000</f>
        <v>26.281664399999993</v>
      </c>
      <c r="O30" s="8">
        <f ca="1">[3]Sum!O30/1000</f>
        <v>-0.90569639999999341</v>
      </c>
      <c r="P30" s="8">
        <f ca="1">[3]Sum!P30/1000</f>
        <v>225.71629199999995</v>
      </c>
      <c r="Q30" s="8">
        <f ca="1">[3]Sum!Q30/1000</f>
        <v>2.1603035999999998</v>
      </c>
      <c r="R30" s="8">
        <f ca="1">[3]Sum!R30/1000</f>
        <v>0</v>
      </c>
      <c r="S30" s="8">
        <f ca="1">[3]Sum!S30/1000</f>
        <v>12.556583999999999</v>
      </c>
      <c r="T30" s="8">
        <f ca="1">[3]Sum!T30/1000</f>
        <v>9.1104000000000011E-3</v>
      </c>
    </row>
    <row r="31" spans="1:20" x14ac:dyDescent="0.2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x14ac:dyDescent="0.25">
      <c r="A32" t="s">
        <v>16</v>
      </c>
      <c r="B32">
        <f>[2]Sum!B10</f>
        <v>2010</v>
      </c>
      <c r="C32" s="8">
        <f>[2]Sum!C10/1000</f>
        <v>0.23984879999999997</v>
      </c>
      <c r="D32" s="8">
        <f>[2]Sum!D10/1000</f>
        <v>7.6679784</v>
      </c>
      <c r="E32" s="8">
        <f>[2]Sum!E10/1000</f>
        <v>28.499783999999998</v>
      </c>
      <c r="F32" s="8">
        <f>[2]Sum!F10/1000</f>
        <v>0</v>
      </c>
      <c r="G32" s="8">
        <f>[2]Sum!G10/1000</f>
        <v>10.406529599999997</v>
      </c>
      <c r="H32" s="8">
        <f>[2]Sum!H10/1000</f>
        <v>0</v>
      </c>
      <c r="I32" s="8">
        <f>[2]Sum!I10/1000</f>
        <v>0</v>
      </c>
      <c r="J32" s="8">
        <f>[2]Sum!J10/1000</f>
        <v>0</v>
      </c>
      <c r="K32" s="8">
        <f>[2]Sum!K10/1000</f>
        <v>0</v>
      </c>
      <c r="L32" s="8">
        <f>[2]Sum!L10/1000</f>
        <v>46.814140799999997</v>
      </c>
      <c r="M32" s="8">
        <f>[2]Sum!M10/1000</f>
        <v>3.4994448</v>
      </c>
      <c r="N32" s="8">
        <f>[2]Sum!N10/1000</f>
        <v>3.6041268</v>
      </c>
      <c r="O32" s="8">
        <f>[2]Sum!O10/1000</f>
        <v>0</v>
      </c>
      <c r="P32" s="8">
        <f>[2]Sum!P10/1000</f>
        <v>39.195744000000005</v>
      </c>
      <c r="Q32" s="8">
        <f>[2]Sum!Q10/1000</f>
        <v>1.4414580000000001</v>
      </c>
      <c r="R32" s="8">
        <f>[2]Sum!R10/1000</f>
        <v>0</v>
      </c>
      <c r="S32" s="8">
        <f>[2]Sum!S10/1000</f>
        <v>0</v>
      </c>
      <c r="T32" s="8">
        <f>[2]Sum!T10/1000</f>
        <v>0</v>
      </c>
    </row>
    <row r="33" spans="2:20" x14ac:dyDescent="0.25">
      <c r="B33">
        <f>[2]Sum!B11</f>
        <v>2011</v>
      </c>
      <c r="C33" s="8">
        <f>[2]Sum!C11/1000</f>
        <v>0.23984879999999997</v>
      </c>
      <c r="D33" s="8">
        <f>[2]Sum!D11/1000</f>
        <v>6.3792948000000003</v>
      </c>
      <c r="E33" s="8">
        <f>[2]Sum!E11/1000</f>
        <v>47.270098799999992</v>
      </c>
      <c r="F33" s="8">
        <f>[2]Sum!F11/1000</f>
        <v>0</v>
      </c>
      <c r="G33" s="8">
        <f>[2]Sum!G11/1000</f>
        <v>10.406529599999997</v>
      </c>
      <c r="H33" s="8">
        <f>[2]Sum!H11/1000</f>
        <v>0</v>
      </c>
      <c r="I33" s="8">
        <f>[2]Sum!I11/1000</f>
        <v>0</v>
      </c>
      <c r="J33" s="8">
        <f>[2]Sum!J11/1000</f>
        <v>0</v>
      </c>
      <c r="K33" s="8">
        <f>[2]Sum!K11/1000</f>
        <v>0</v>
      </c>
      <c r="L33" s="8">
        <f>[2]Sum!L11/1000</f>
        <v>64.295771999999999</v>
      </c>
      <c r="M33" s="8">
        <f>[2]Sum!M11/1000</f>
        <v>9.6982835999999999</v>
      </c>
      <c r="N33" s="8">
        <f>[2]Sum!N11/1000</f>
        <v>9.9576671999999995</v>
      </c>
      <c r="O33" s="8">
        <f>[2]Sum!O11/1000</f>
        <v>0</v>
      </c>
      <c r="P33" s="8">
        <f>[2]Sum!P11/1000</f>
        <v>54.206004</v>
      </c>
      <c r="Q33" s="8">
        <f>[2]Sum!Q11/1000</f>
        <v>1.3769844</v>
      </c>
      <c r="R33" s="8">
        <f>[2]Sum!R11/1000</f>
        <v>0</v>
      </c>
      <c r="S33" s="8">
        <f>[2]Sum!S11/1000</f>
        <v>0</v>
      </c>
      <c r="T33" s="8">
        <f>[2]Sum!T11/1000</f>
        <v>0</v>
      </c>
    </row>
    <row r="34" spans="2:20" x14ac:dyDescent="0.25">
      <c r="B34">
        <f>[2]Sum!B12</f>
        <v>2012</v>
      </c>
      <c r="C34" s="8">
        <f>[2]Sum!C12/1000</f>
        <v>0.23984879999999997</v>
      </c>
      <c r="D34" s="8">
        <f>[2]Sum!D12/1000</f>
        <v>6.4915104000000001</v>
      </c>
      <c r="E34" s="8">
        <f>[2]Sum!E12/1000</f>
        <v>68.002653600000002</v>
      </c>
      <c r="F34" s="8">
        <f>[2]Sum!F12/1000</f>
        <v>0</v>
      </c>
      <c r="G34" s="8">
        <f>[2]Sum!G12/1000</f>
        <v>10.406529599999997</v>
      </c>
      <c r="H34" s="8">
        <f>[2]Sum!H12/1000</f>
        <v>0.22486920000000002</v>
      </c>
      <c r="I34" s="8">
        <f>[2]Sum!I12/1000</f>
        <v>8.7599999999999997E-2</v>
      </c>
      <c r="J34" s="8">
        <f>[2]Sum!J12/1000</f>
        <v>0</v>
      </c>
      <c r="K34" s="8">
        <f>[2]Sum!K12/1000</f>
        <v>2.6279999999999997E-3</v>
      </c>
      <c r="L34" s="8">
        <f>[2]Sum!L12/1000</f>
        <v>85.455639600000012</v>
      </c>
      <c r="M34" s="8">
        <f>[2]Sum!M12/1000</f>
        <v>9.1907291999999998</v>
      </c>
      <c r="N34" s="8">
        <f>[2]Sum!N12/1000</f>
        <v>9.4356587999999988</v>
      </c>
      <c r="O34" s="8">
        <f>[2]Sum!O12/1000</f>
        <v>0</v>
      </c>
      <c r="P34" s="8">
        <f>[2]Sum!P12/1000</f>
        <v>72.672959999999989</v>
      </c>
      <c r="Q34" s="8">
        <f>[2]Sum!Q12/1000</f>
        <v>1.5182831999999999</v>
      </c>
      <c r="R34" s="8">
        <f>[2]Sum!R12/1000</f>
        <v>0</v>
      </c>
      <c r="S34" s="8">
        <f>[2]Sum!S12/1000</f>
        <v>0</v>
      </c>
      <c r="T34" s="8">
        <f>[2]Sum!T12/1000</f>
        <v>0</v>
      </c>
    </row>
    <row r="35" spans="2:20" x14ac:dyDescent="0.25">
      <c r="B35">
        <f>[2]Sum!B13</f>
        <v>2013</v>
      </c>
      <c r="C35" s="8">
        <f>[2]Sum!C13/1000</f>
        <v>0.23984879999999997</v>
      </c>
      <c r="D35" s="8">
        <f>[2]Sum!D13/1000</f>
        <v>3.4708872</v>
      </c>
      <c r="E35" s="8">
        <f>[2]Sum!E13/1000</f>
        <v>76.682324399999999</v>
      </c>
      <c r="F35" s="8">
        <f>[2]Sum!F13/1000</f>
        <v>0</v>
      </c>
      <c r="G35" s="8">
        <f>[2]Sum!G13/1000</f>
        <v>10.5884748</v>
      </c>
      <c r="H35" s="8">
        <f>[2]Sum!H13/1000</f>
        <v>0.48723119999999998</v>
      </c>
      <c r="I35" s="8">
        <f>[2]Sum!I13/1000</f>
        <v>0.13437840000000001</v>
      </c>
      <c r="J35" s="8">
        <f>[2]Sum!J13/1000</f>
        <v>0</v>
      </c>
      <c r="K35" s="8">
        <f>[2]Sum!K13/1000</f>
        <v>5.5187999999999994E-2</v>
      </c>
      <c r="L35" s="8">
        <f>[2]Sum!L13/1000</f>
        <v>91.658332799999982</v>
      </c>
      <c r="M35" s="8">
        <f>[2]Sum!M13/1000</f>
        <v>13.173988800000002</v>
      </c>
      <c r="N35" s="8">
        <f>[2]Sum!N13/1000</f>
        <v>13.5446244</v>
      </c>
      <c r="O35" s="8">
        <f>[2]Sum!O13/1000</f>
        <v>0</v>
      </c>
      <c r="P35" s="8">
        <f>[2]Sum!P13/1000</f>
        <v>78.63852</v>
      </c>
      <c r="Q35" s="8">
        <f>[2]Sum!Q13/1000</f>
        <v>1.8429287999999999</v>
      </c>
      <c r="R35" s="8">
        <f>[2]Sum!R13/1000</f>
        <v>0</v>
      </c>
      <c r="S35" s="8">
        <f>[2]Sum!S13/1000</f>
        <v>0</v>
      </c>
      <c r="T35" s="8">
        <f>[2]Sum!T13/1000</f>
        <v>1.36656E-2</v>
      </c>
    </row>
    <row r="36" spans="2:20" x14ac:dyDescent="0.25">
      <c r="B36">
        <f>[2]Sum!B14</f>
        <v>2014</v>
      </c>
      <c r="C36" s="8">
        <f>[2]Sum!C14/1000</f>
        <v>0.23984879999999997</v>
      </c>
      <c r="D36" s="8">
        <f>[2]Sum!D14/1000</f>
        <v>2.2402823999999999</v>
      </c>
      <c r="E36" s="8">
        <f>[2]Sum!E14/1000</f>
        <v>81.88042080000001</v>
      </c>
      <c r="F36" s="8">
        <f>[2]Sum!F14/1000</f>
        <v>0</v>
      </c>
      <c r="G36" s="8">
        <f>[2]Sum!G14/1000</f>
        <v>10.625879999999999</v>
      </c>
      <c r="H36" s="8">
        <f>[2]Sum!H14/1000</f>
        <v>1.4300700000000002</v>
      </c>
      <c r="I36" s="8">
        <f>[2]Sum!I14/1000</f>
        <v>0.33104039999999996</v>
      </c>
      <c r="J36" s="8">
        <f>[2]Sum!J14/1000</f>
        <v>0</v>
      </c>
      <c r="K36" s="8">
        <f>[2]Sum!K14/1000</f>
        <v>1.1532540000000002</v>
      </c>
      <c r="L36" s="8">
        <f>[2]Sum!L14/1000</f>
        <v>97.900796400000019</v>
      </c>
      <c r="M36" s="8">
        <f>[2]Sum!M14/1000</f>
        <v>11.914914000000001</v>
      </c>
      <c r="N36" s="8">
        <f>[2]Sum!N14/1000</f>
        <v>12.2874768</v>
      </c>
      <c r="O36" s="8">
        <f>[2]Sum!O14/1000</f>
        <v>0</v>
      </c>
      <c r="P36" s="8">
        <f>[2]Sum!P14/1000</f>
        <v>85.446791999999988</v>
      </c>
      <c r="Q36" s="8">
        <f>[2]Sum!Q14/1000</f>
        <v>1.2381384</v>
      </c>
      <c r="R36" s="8">
        <f>[2]Sum!R14/1000</f>
        <v>0</v>
      </c>
      <c r="S36" s="8">
        <f>[2]Sum!S14/1000</f>
        <v>1.2487380000000001</v>
      </c>
      <c r="T36" s="8">
        <f>[2]Sum!T14/1000</f>
        <v>2.5929600000000001E-2</v>
      </c>
    </row>
    <row r="37" spans="2:20" x14ac:dyDescent="0.25">
      <c r="B37">
        <f>[2]Sum!B15</f>
        <v>2015</v>
      </c>
      <c r="C37" s="8">
        <f>[2]Sum!C15/1000</f>
        <v>0</v>
      </c>
      <c r="D37" s="8">
        <f>[2]Sum!D15/1000</f>
        <v>0.34864799999999996</v>
      </c>
      <c r="E37" s="8">
        <f>[2]Sum!E15/1000</f>
        <v>87.940851599999988</v>
      </c>
      <c r="F37" s="8">
        <f>[2]Sum!F15/1000</f>
        <v>0</v>
      </c>
      <c r="G37" s="8">
        <f>[2]Sum!G15/1000</f>
        <v>11.6725248</v>
      </c>
      <c r="H37" s="8">
        <f>[2]Sum!H15/1000</f>
        <v>1.8748152000000002</v>
      </c>
      <c r="I37" s="8">
        <f>[2]Sum!I15/1000</f>
        <v>0.69484319999999988</v>
      </c>
      <c r="J37" s="8">
        <f>[2]Sum!J15/1000</f>
        <v>0</v>
      </c>
      <c r="K37" s="8">
        <f>[2]Sum!K15/1000</f>
        <v>2.4393096000000001</v>
      </c>
      <c r="L37" s="8">
        <f>[2]Sum!L15/1000</f>
        <v>104.97099239999999</v>
      </c>
      <c r="M37" s="8">
        <f>[2]Sum!M15/1000</f>
        <v>9.6516804</v>
      </c>
      <c r="N37" s="8">
        <f>[2]Sum!N15/1000</f>
        <v>9.9666899999999998</v>
      </c>
      <c r="O37" s="8">
        <f>[2]Sum!O15/1000</f>
        <v>0</v>
      </c>
      <c r="P37" s="8">
        <f>[2]Sum!P15/1000</f>
        <v>92.342663999999985</v>
      </c>
      <c r="Q37" s="8">
        <f>[2]Sum!Q15/1000</f>
        <v>1.2174648000000001</v>
      </c>
      <c r="R37" s="8">
        <f>[2]Sum!R15/1000</f>
        <v>0</v>
      </c>
      <c r="S37" s="8">
        <f>[2]Sum!S15/1000</f>
        <v>1.4703660000000001</v>
      </c>
      <c r="T37" s="8">
        <f>[2]Sum!T15/1000</f>
        <v>3.08352E-2</v>
      </c>
    </row>
    <row r="38" spans="2:20" x14ac:dyDescent="0.25">
      <c r="B38">
        <f>[2]Sum!B16</f>
        <v>2016</v>
      </c>
      <c r="C38" s="8">
        <f>[2]Sum!C16/1000</f>
        <v>1.873764</v>
      </c>
      <c r="D38" s="8">
        <f>[2]Sum!D16/1000</f>
        <v>0.81424199999999991</v>
      </c>
      <c r="E38" s="8">
        <f>[2]Sum!E16/1000</f>
        <v>95.789899199999994</v>
      </c>
      <c r="F38" s="8">
        <f>[2]Sum!F16/1000</f>
        <v>0</v>
      </c>
      <c r="G38" s="8">
        <f>[2]Sum!G16/1000</f>
        <v>11.7577596</v>
      </c>
      <c r="H38" s="8">
        <f>[2]Sum!H16/1000</f>
        <v>2.303442</v>
      </c>
      <c r="I38" s="8">
        <f>[2]Sum!I16/1000</f>
        <v>1.3576247999999997</v>
      </c>
      <c r="J38" s="8">
        <f>[2]Sum!J16/1000</f>
        <v>0</v>
      </c>
      <c r="K38" s="8">
        <f>[2]Sum!K16/1000</f>
        <v>2.5506492000000005</v>
      </c>
      <c r="L38" s="8">
        <f>[2]Sum!L16/1000</f>
        <v>116.4473808</v>
      </c>
      <c r="M38" s="8">
        <f>[2]Sum!M16/1000</f>
        <v>22.588098000000002</v>
      </c>
      <c r="N38" s="8">
        <f>[2]Sum!N16/1000</f>
        <v>23.261829600000002</v>
      </c>
      <c r="O38" s="8">
        <f>[2]Sum!O16/1000</f>
        <v>0</v>
      </c>
      <c r="P38" s="8">
        <f>[2]Sum!P16/1000</f>
        <v>103.33383599999998</v>
      </c>
      <c r="Q38" s="8">
        <f>[2]Sum!Q16/1000</f>
        <v>1.2578484000000001</v>
      </c>
      <c r="R38" s="8">
        <f>[2]Sum!R16/1000</f>
        <v>0</v>
      </c>
      <c r="S38" s="8">
        <f>[2]Sum!S16/1000</f>
        <v>1.9769568</v>
      </c>
      <c r="T38" s="8">
        <f>[2]Sum!T16/1000</f>
        <v>4.4851200000000001E-2</v>
      </c>
    </row>
    <row r="39" spans="2:20" x14ac:dyDescent="0.25">
      <c r="B39">
        <f>[2]Sum!B17</f>
        <v>2017</v>
      </c>
      <c r="C39" s="8">
        <f>[2]Sum!C17/1000</f>
        <v>1.873764</v>
      </c>
      <c r="D39" s="8">
        <f>[2]Sum!D17/1000</f>
        <v>4.6427999999999999E-3</v>
      </c>
      <c r="E39" s="8">
        <f>[2]Sum!E17/1000</f>
        <v>92.418350400000008</v>
      </c>
      <c r="F39" s="8">
        <f>[2]Sum!F17/1000</f>
        <v>0</v>
      </c>
      <c r="G39" s="8">
        <f>[2]Sum!G17/1000</f>
        <v>22.530194400000003</v>
      </c>
      <c r="H39" s="8">
        <f>[2]Sum!H17/1000</f>
        <v>2.3406720000000001</v>
      </c>
      <c r="I39" s="8">
        <f>[2]Sum!I17/1000</f>
        <v>1.4293691999999998</v>
      </c>
      <c r="J39" s="8">
        <f>[2]Sum!J17/1000</f>
        <v>0</v>
      </c>
      <c r="K39" s="8">
        <f>[2]Sum!K17/1000</f>
        <v>2.6014572000000005</v>
      </c>
      <c r="L39" s="8">
        <f>[2]Sum!L17/1000</f>
        <v>123.19845000000002</v>
      </c>
      <c r="M39" s="8">
        <f>[2]Sum!M17/1000</f>
        <v>26.003534399999996</v>
      </c>
      <c r="N39" s="8">
        <f>[2]Sum!N17/1000</f>
        <v>26.721241199999998</v>
      </c>
      <c r="O39" s="8">
        <f>[2]Sum!O17/1000</f>
        <v>0</v>
      </c>
      <c r="P39" s="8">
        <f>[2]Sum!P17/1000</f>
        <v>110.308548</v>
      </c>
      <c r="Q39" s="8">
        <f>[2]Sum!Q17/1000</f>
        <v>1.2762443999999999</v>
      </c>
      <c r="R39" s="8">
        <f>[2]Sum!R17/1000</f>
        <v>0</v>
      </c>
      <c r="S39" s="8">
        <f>[2]Sum!S17/1000</f>
        <v>2.4914315999999994</v>
      </c>
      <c r="T39" s="8">
        <f>[2]Sum!T17/1000</f>
        <v>4.4851200000000001E-2</v>
      </c>
    </row>
    <row r="40" spans="2:20" x14ac:dyDescent="0.25">
      <c r="B40">
        <f>[2]Sum!B18</f>
        <v>2018</v>
      </c>
      <c r="C40" s="8">
        <f>[2]Sum!C18/1000</f>
        <v>2.7005327999999995</v>
      </c>
      <c r="D40" s="8">
        <f>[2]Sum!D18/1000</f>
        <v>4.6427999999999999E-3</v>
      </c>
      <c r="E40" s="8">
        <f>[2]Sum!E18/1000</f>
        <v>94.252606799999981</v>
      </c>
      <c r="F40" s="8">
        <f>[2]Sum!F18/1000</f>
        <v>0</v>
      </c>
      <c r="G40" s="8">
        <f>[2]Sum!G18/1000</f>
        <v>25.767014400000001</v>
      </c>
      <c r="H40" s="8">
        <f>[2]Sum!H18/1000</f>
        <v>3.4763184000000003</v>
      </c>
      <c r="I40" s="8">
        <f>[2]Sum!I18/1000</f>
        <v>1.4385672</v>
      </c>
      <c r="J40" s="8">
        <f>[2]Sum!J18/1000</f>
        <v>0</v>
      </c>
      <c r="K40" s="8">
        <f>[2]Sum!K18/1000</f>
        <v>2.6416655999999996</v>
      </c>
      <c r="L40" s="8">
        <f>[2]Sum!L18/1000</f>
        <v>130.28134799999998</v>
      </c>
      <c r="M40" s="8">
        <f>[2]Sum!M18/1000</f>
        <v>23.268487200000003</v>
      </c>
      <c r="N40" s="8">
        <f>[2]Sum!N18/1000</f>
        <v>23.895527999999995</v>
      </c>
      <c r="O40" s="8">
        <f>[2]Sum!O18/1000</f>
        <v>0</v>
      </c>
      <c r="P40" s="8">
        <f>[2]Sum!P18/1000</f>
        <v>117.68271600000001</v>
      </c>
      <c r="Q40" s="8">
        <f>[2]Sum!Q18/1000</f>
        <v>1.3079556000000001</v>
      </c>
      <c r="R40" s="8">
        <f>[2]Sum!R18/1000</f>
        <v>0</v>
      </c>
      <c r="S40" s="8">
        <f>[2]Sum!S18/1000</f>
        <v>2.9578139999999999</v>
      </c>
      <c r="T40" s="8">
        <f>[2]Sum!T18/1000</f>
        <v>4.4851200000000001E-2</v>
      </c>
    </row>
    <row r="41" spans="2:20" x14ac:dyDescent="0.25">
      <c r="B41">
        <f>[2]Sum!B19</f>
        <v>2019</v>
      </c>
      <c r="C41" s="8">
        <f>[2]Sum!C19/1000</f>
        <v>2.7005327999999995</v>
      </c>
      <c r="D41" s="8">
        <f>[2]Sum!D19/1000</f>
        <v>4.6427999999999999E-3</v>
      </c>
      <c r="E41" s="8">
        <f>[2]Sum!E19/1000</f>
        <v>101.96412240000001</v>
      </c>
      <c r="F41" s="8">
        <f>[2]Sum!F19/1000</f>
        <v>0</v>
      </c>
      <c r="G41" s="8">
        <f>[2]Sum!G19/1000</f>
        <v>27.842871600000002</v>
      </c>
      <c r="H41" s="8">
        <f>[2]Sum!H19/1000</f>
        <v>3.5318567999999999</v>
      </c>
      <c r="I41" s="8">
        <f>[2]Sum!I19/1000</f>
        <v>1.6345284000000002</v>
      </c>
      <c r="J41" s="8">
        <f>[2]Sum!J19/1000</f>
        <v>0</v>
      </c>
      <c r="K41" s="8">
        <f>[2]Sum!K19/1000</f>
        <v>2.6845020000000006</v>
      </c>
      <c r="L41" s="8">
        <f>[2]Sum!L19/1000</f>
        <v>140.36305680000004</v>
      </c>
      <c r="M41" s="8">
        <f>[2]Sum!M19/1000</f>
        <v>20.720728799999996</v>
      </c>
      <c r="N41" s="8">
        <f>[2]Sum!N19/1000</f>
        <v>21.398577599999996</v>
      </c>
      <c r="O41" s="8">
        <f>[2]Sum!O19/1000</f>
        <v>0</v>
      </c>
      <c r="P41" s="8">
        <f>[2]Sum!P19/1000</f>
        <v>127.73481599999997</v>
      </c>
      <c r="Q41" s="8">
        <f>[2]Sum!Q19/1000</f>
        <v>1.3422947999999999</v>
      </c>
      <c r="R41" s="8">
        <f>[2]Sum!R19/1000</f>
        <v>0</v>
      </c>
      <c r="S41" s="8">
        <f>[2]Sum!S19/1000</f>
        <v>3.4149983999999995</v>
      </c>
      <c r="T41" s="8">
        <f>[2]Sum!T19/1000</f>
        <v>5.8166399999999993E-2</v>
      </c>
    </row>
    <row r="42" spans="2:20" x14ac:dyDescent="0.25">
      <c r="B42">
        <f>[2]Sum!B20</f>
        <v>2020</v>
      </c>
      <c r="C42" s="8">
        <f>[2]Sum!C20/1000</f>
        <v>2.7005327999999995</v>
      </c>
      <c r="D42" s="8">
        <f>[2]Sum!D20/1000</f>
        <v>4.6427999999999999E-3</v>
      </c>
      <c r="E42" s="8">
        <f>[2]Sum!E20/1000</f>
        <v>103.52305200000001</v>
      </c>
      <c r="F42" s="8">
        <f>[2]Sum!F20/1000</f>
        <v>0</v>
      </c>
      <c r="G42" s="8">
        <f>[2]Sum!G20/1000</f>
        <v>34.492675200000008</v>
      </c>
      <c r="H42" s="8">
        <f>[2]Sum!H20/1000</f>
        <v>3.6297060000000001</v>
      </c>
      <c r="I42" s="8">
        <f>[2]Sum!I20/1000</f>
        <v>1.7622492000000003</v>
      </c>
      <c r="J42" s="8">
        <f>[2]Sum!J20/1000</f>
        <v>0</v>
      </c>
      <c r="K42" s="8">
        <f>[2]Sum!K20/1000</f>
        <v>2.7317184000000001</v>
      </c>
      <c r="L42" s="8">
        <f>[2]Sum!L20/1000</f>
        <v>148.84457640000002</v>
      </c>
      <c r="M42" s="8">
        <f>[2]Sum!M20/1000</f>
        <v>23.544164399999993</v>
      </c>
      <c r="N42" s="8">
        <f>[2]Sum!N20/1000</f>
        <v>24.239708399999998</v>
      </c>
      <c r="O42" s="8">
        <f>[2]Sum!O20/1000</f>
        <v>0</v>
      </c>
      <c r="P42" s="8">
        <f>[2]Sum!P20/1000</f>
        <v>136.65862799999999</v>
      </c>
      <c r="Q42" s="8">
        <f>[2]Sum!Q20/1000</f>
        <v>1.5136404000000006</v>
      </c>
      <c r="R42" s="8">
        <f>[2]Sum!R20/1000</f>
        <v>0</v>
      </c>
      <c r="S42" s="8">
        <f>[2]Sum!S20/1000</f>
        <v>4.0228548000000002</v>
      </c>
      <c r="T42" s="8">
        <f>[2]Sum!T20/1000</f>
        <v>7.6124399999999995E-2</v>
      </c>
    </row>
    <row r="43" spans="2:20" x14ac:dyDescent="0.25">
      <c r="B43">
        <f>[2]Sum!B21</f>
        <v>2021</v>
      </c>
      <c r="C43" s="8">
        <f>[2]Sum!C21/1000</f>
        <v>2.7005327999999995</v>
      </c>
      <c r="D43" s="8">
        <f>[2]Sum!D21/1000</f>
        <v>4.6427999999999999E-3</v>
      </c>
      <c r="E43" s="8">
        <f>[2]Sum!E21/1000</f>
        <v>105.47442960000001</v>
      </c>
      <c r="F43" s="8">
        <f>[2]Sum!F21/1000</f>
        <v>0</v>
      </c>
      <c r="G43" s="8">
        <f>[2]Sum!G21/1000</f>
        <v>40.943539199999996</v>
      </c>
      <c r="H43" s="8">
        <f>[2]Sum!H21/1000</f>
        <v>3.7919411999999997</v>
      </c>
      <c r="I43" s="8">
        <f>[2]Sum!I21/1000</f>
        <v>1.9357848</v>
      </c>
      <c r="J43" s="8">
        <f>[2]Sum!J21/1000</f>
        <v>0</v>
      </c>
      <c r="K43" s="8">
        <f>[2]Sum!K21/1000</f>
        <v>2.7862055999999997</v>
      </c>
      <c r="L43" s="8">
        <f>[2]Sum!L21/1000</f>
        <v>157.63707599999998</v>
      </c>
      <c r="M43" s="8">
        <f>[2]Sum!M21/1000</f>
        <v>20.996493600000004</v>
      </c>
      <c r="N43" s="8">
        <f>[2]Sum!N21/1000</f>
        <v>21.596728799999998</v>
      </c>
      <c r="O43" s="8">
        <f>[2]Sum!O21/1000</f>
        <v>0</v>
      </c>
      <c r="P43" s="8">
        <f>[2]Sum!P21/1000</f>
        <v>145.60872000000001</v>
      </c>
      <c r="Q43" s="8">
        <f>[2]Sum!Q21/1000</f>
        <v>1.5789900000000001</v>
      </c>
      <c r="R43" s="8">
        <f>[2]Sum!R21/1000</f>
        <v>0</v>
      </c>
      <c r="S43" s="8">
        <f>[2]Sum!S21/1000</f>
        <v>4.7164716000000002</v>
      </c>
      <c r="T43" s="8">
        <f>[2]Sum!T21/1000</f>
        <v>8.0504400000000004E-2</v>
      </c>
    </row>
    <row r="44" spans="2:20" x14ac:dyDescent="0.25">
      <c r="B44">
        <f>[2]Sum!B22</f>
        <v>2022</v>
      </c>
      <c r="C44" s="8">
        <f>[2]Sum!C22/1000</f>
        <v>2.7005327999999995</v>
      </c>
      <c r="D44" s="8">
        <f>[2]Sum!D22/1000</f>
        <v>4.6427999999999999E-3</v>
      </c>
      <c r="E44" s="8">
        <f>[2]Sum!E22/1000</f>
        <v>105.7224252</v>
      </c>
      <c r="F44" s="8">
        <f>[2]Sum!F22/1000</f>
        <v>0</v>
      </c>
      <c r="G44" s="8">
        <f>[2]Sum!G22/1000</f>
        <v>47.736130799999998</v>
      </c>
      <c r="H44" s="8">
        <f>[2]Sum!H22/1000</f>
        <v>3.9341159999999999</v>
      </c>
      <c r="I44" s="8">
        <f>[2]Sum!I22/1000</f>
        <v>2.4748752000000001</v>
      </c>
      <c r="J44" s="8">
        <f>[2]Sum!J22/1000</f>
        <v>0</v>
      </c>
      <c r="K44" s="8">
        <f>[2]Sum!K22/1000</f>
        <v>2.9063051999999998</v>
      </c>
      <c r="L44" s="8">
        <f>[2]Sum!L22/1000</f>
        <v>165.47902800000003</v>
      </c>
      <c r="M44" s="8">
        <f>[2]Sum!M22/1000</f>
        <v>17.873816399999999</v>
      </c>
      <c r="N44" s="8">
        <f>[2]Sum!N22/1000</f>
        <v>18.388115999999997</v>
      </c>
      <c r="O44" s="8">
        <f>[2]Sum!O22/1000</f>
        <v>0</v>
      </c>
      <c r="P44" s="8">
        <f>[2]Sum!P22/1000</f>
        <v>153.77303999999995</v>
      </c>
      <c r="Q44" s="8">
        <f>[2]Sum!Q22/1000</f>
        <v>1.5224004000000002</v>
      </c>
      <c r="R44" s="8">
        <f>[2]Sum!R22/1000</f>
        <v>0</v>
      </c>
      <c r="S44" s="8">
        <f>[2]Sum!S22/1000</f>
        <v>5.5148579999999985</v>
      </c>
      <c r="T44" s="8">
        <f>[2]Sum!T22/1000</f>
        <v>0.10170359999999999</v>
      </c>
    </row>
    <row r="45" spans="2:20" x14ac:dyDescent="0.25">
      <c r="B45">
        <f>[2]Sum!B23</f>
        <v>2023</v>
      </c>
      <c r="C45" s="8">
        <f>[2]Sum!C23/1000</f>
        <v>2.7005327999999995</v>
      </c>
      <c r="D45" s="8">
        <f>[2]Sum!D23/1000</f>
        <v>4.6427999999999999E-3</v>
      </c>
      <c r="E45" s="8">
        <f>[2]Sum!E23/1000</f>
        <v>104.93130959999999</v>
      </c>
      <c r="F45" s="8">
        <f>[2]Sum!F23/1000</f>
        <v>0</v>
      </c>
      <c r="G45" s="8">
        <f>[2]Sum!G23/1000</f>
        <v>54.190498799999993</v>
      </c>
      <c r="H45" s="8">
        <f>[2]Sum!H23/1000</f>
        <v>5.9855327999999997</v>
      </c>
      <c r="I45" s="8">
        <f>[2]Sum!I23/1000</f>
        <v>3.1402847999999999</v>
      </c>
      <c r="J45" s="8">
        <f>[2]Sum!J23/1000</f>
        <v>0</v>
      </c>
      <c r="K45" s="8">
        <f>[2]Sum!K23/1000</f>
        <v>2.9768231999999997</v>
      </c>
      <c r="L45" s="8">
        <f>[2]Sum!L23/1000</f>
        <v>173.9296248</v>
      </c>
      <c r="M45" s="8">
        <f>[2]Sum!M23/1000</f>
        <v>17.761951199999999</v>
      </c>
      <c r="N45" s="8">
        <f>[2]Sum!N23/1000</f>
        <v>18.3014796</v>
      </c>
      <c r="O45" s="8">
        <f>[2]Sum!O23/1000</f>
        <v>0</v>
      </c>
      <c r="P45" s="8">
        <f>[2]Sum!P23/1000</f>
        <v>162.40777199999999</v>
      </c>
      <c r="Q45" s="8">
        <f>[2]Sum!Q23/1000</f>
        <v>1.5322115999999999</v>
      </c>
      <c r="R45" s="8">
        <f>[2]Sum!R23/1000</f>
        <v>0</v>
      </c>
      <c r="S45" s="8">
        <f>[2]Sum!S23/1000</f>
        <v>6.2807448000000008</v>
      </c>
      <c r="T45" s="8">
        <f>[2]Sum!T23/1000</f>
        <v>0.10731</v>
      </c>
    </row>
    <row r="46" spans="2:20" x14ac:dyDescent="0.25">
      <c r="B46">
        <f>[2]Sum!B24</f>
        <v>2024</v>
      </c>
      <c r="C46" s="8">
        <f>[2]Sum!C24/1000</f>
        <v>2.7005327999999995</v>
      </c>
      <c r="D46" s="8">
        <f>[2]Sum!D24/1000</f>
        <v>4.6427999999999999E-3</v>
      </c>
      <c r="E46" s="8">
        <f>[2]Sum!E24/1000</f>
        <v>105.5596644</v>
      </c>
      <c r="F46" s="8">
        <f>[2]Sum!F24/1000</f>
        <v>0</v>
      </c>
      <c r="G46" s="8">
        <f>[2]Sum!G24/1000</f>
        <v>58.573126799999997</v>
      </c>
      <c r="H46" s="8">
        <f>[2]Sum!H24/1000</f>
        <v>8.1104459999999996</v>
      </c>
      <c r="I46" s="8">
        <f>[2]Sum!I24/1000</f>
        <v>4.8320160000000003</v>
      </c>
      <c r="J46" s="8">
        <f>[2]Sum!J24/1000</f>
        <v>0</v>
      </c>
      <c r="K46" s="8">
        <f>[2]Sum!K24/1000</f>
        <v>3.0508451999999999</v>
      </c>
      <c r="L46" s="8">
        <f>[2]Sum!L24/1000</f>
        <v>182.83127400000001</v>
      </c>
      <c r="M46" s="8">
        <f>[2]Sum!M24/1000</f>
        <v>17.045120399999998</v>
      </c>
      <c r="N46" s="8">
        <f>[2]Sum!N24/1000</f>
        <v>17.590430399999999</v>
      </c>
      <c r="O46" s="8">
        <f>[2]Sum!O24/1000</f>
        <v>0</v>
      </c>
      <c r="P46" s="8">
        <f>[2]Sum!P24/1000</f>
        <v>171.54620399999996</v>
      </c>
      <c r="Q46" s="8">
        <f>[2]Sum!Q24/1000</f>
        <v>1.5110124</v>
      </c>
      <c r="R46" s="8">
        <f>[2]Sum!R24/1000</f>
        <v>0</v>
      </c>
      <c r="S46" s="8">
        <f>[2]Sum!S24/1000</f>
        <v>7.1239824</v>
      </c>
      <c r="T46" s="8">
        <f>[2]Sum!T24/1000</f>
        <v>0.11335440000000001</v>
      </c>
    </row>
    <row r="47" spans="2:20" x14ac:dyDescent="0.25">
      <c r="B47">
        <f>[2]Sum!B25</f>
        <v>2025</v>
      </c>
      <c r="C47" s="8">
        <f>[2]Sum!C25/1000</f>
        <v>2.7005327999999995</v>
      </c>
      <c r="D47" s="8">
        <f>[2]Sum!D25/1000</f>
        <v>4.6427999999999999E-3</v>
      </c>
      <c r="E47" s="8">
        <f>[2]Sum!E25/1000</f>
        <v>103.95684719999998</v>
      </c>
      <c r="F47" s="8">
        <f>[2]Sum!F25/1000</f>
        <v>0</v>
      </c>
      <c r="G47" s="8">
        <f>[2]Sum!G25/1000</f>
        <v>63.377461199999999</v>
      </c>
      <c r="H47" s="8">
        <f>[2]Sum!H25/1000</f>
        <v>8.2562999999999995</v>
      </c>
      <c r="I47" s="8">
        <f>[2]Sum!I25/1000</f>
        <v>5.8874208000000001</v>
      </c>
      <c r="J47" s="8">
        <f>[2]Sum!J25/1000</f>
        <v>0</v>
      </c>
      <c r="K47" s="8">
        <f>[2]Sum!K25/1000</f>
        <v>3.1138295999999994</v>
      </c>
      <c r="L47" s="8">
        <f>[2]Sum!L25/1000</f>
        <v>187.29703439999997</v>
      </c>
      <c r="M47" s="8">
        <f>[2]Sum!M25/1000</f>
        <v>25.937133600000003</v>
      </c>
      <c r="N47" s="8">
        <f>[2]Sum!N25/1000</f>
        <v>21.358982400000002</v>
      </c>
      <c r="O47" s="8">
        <f>[2]Sum!O25/1000</f>
        <v>4.5781512000000006</v>
      </c>
      <c r="P47" s="8">
        <f>[2]Sum!P25/1000</f>
        <v>181.22250000000003</v>
      </c>
      <c r="Q47" s="8">
        <f>[2]Sum!Q25/1000</f>
        <v>1.5188963999999996</v>
      </c>
      <c r="R47" s="8">
        <f>[2]Sum!R25/1000</f>
        <v>0</v>
      </c>
      <c r="S47" s="8">
        <f>[2]Sum!S25/1000</f>
        <v>7.8531647999999992</v>
      </c>
      <c r="T47" s="8">
        <f>[2]Sum!T25/1000</f>
        <v>0.11440560000000001</v>
      </c>
    </row>
    <row r="48" spans="2:20" x14ac:dyDescent="0.25">
      <c r="B48">
        <f>[2]Sum!B26</f>
        <v>2026</v>
      </c>
      <c r="C48" s="8">
        <f>[2]Sum!C26/1000</f>
        <v>2.7005327999999995</v>
      </c>
      <c r="D48" s="8">
        <f>[2]Sum!D26/1000</f>
        <v>4.6427999999999999E-3</v>
      </c>
      <c r="E48" s="8">
        <f>[2]Sum!E26/1000</f>
        <v>99.785422800000006</v>
      </c>
      <c r="F48" s="8">
        <f>[2]Sum!F26/1000</f>
        <v>0</v>
      </c>
      <c r="G48" s="8">
        <f>[2]Sum!G26/1000</f>
        <v>68.559001199999997</v>
      </c>
      <c r="H48" s="8">
        <f>[2]Sum!H26/1000</f>
        <v>9.6634188000000005</v>
      </c>
      <c r="I48" s="8">
        <f>[2]Sum!I26/1000</f>
        <v>7.4804268</v>
      </c>
      <c r="J48" s="8">
        <f>[2]Sum!J26/1000</f>
        <v>0</v>
      </c>
      <c r="K48" s="8">
        <f>[2]Sum!K26/1000</f>
        <v>3.1797923999999997</v>
      </c>
      <c r="L48" s="8">
        <f>[2]Sum!L26/1000</f>
        <v>191.37323760000001</v>
      </c>
      <c r="M48" s="8">
        <f>[2]Sum!M26/1000</f>
        <v>36.765019200000005</v>
      </c>
      <c r="N48" s="8">
        <f>[2]Sum!N26/1000</f>
        <v>27.131209200000001</v>
      </c>
      <c r="O48" s="8">
        <f>[2]Sum!O26/1000</f>
        <v>9.6338100000000004</v>
      </c>
      <c r="P48" s="8">
        <f>[2]Sum!P26/1000</f>
        <v>190.759512</v>
      </c>
      <c r="Q48" s="8">
        <f>[2]Sum!Q26/1000</f>
        <v>1.5123263999999998</v>
      </c>
      <c r="R48" s="8">
        <f>[2]Sum!R26/1000</f>
        <v>0</v>
      </c>
      <c r="S48" s="8">
        <f>[2]Sum!S26/1000</f>
        <v>8.7762935999999989</v>
      </c>
      <c r="T48" s="8">
        <f>[2]Sum!T26/1000</f>
        <v>0.1337652</v>
      </c>
    </row>
    <row r="49" spans="1:20" x14ac:dyDescent="0.25">
      <c r="B49">
        <f>[2]Sum!B27</f>
        <v>2027</v>
      </c>
      <c r="C49" s="8">
        <f>[2]Sum!C27/1000</f>
        <v>2.7005327999999995</v>
      </c>
      <c r="D49" s="8">
        <f>[2]Sum!D27/1000</f>
        <v>4.6427999999999999E-3</v>
      </c>
      <c r="E49" s="8">
        <f>[2]Sum!E27/1000</f>
        <v>101.94958079999999</v>
      </c>
      <c r="F49" s="8">
        <f>[2]Sum!F27/1000</f>
        <v>0</v>
      </c>
      <c r="G49" s="8">
        <f>[2]Sum!G27/1000</f>
        <v>68.848256399999997</v>
      </c>
      <c r="H49" s="8">
        <f>[2]Sum!H27/1000</f>
        <v>10.206713999999998</v>
      </c>
      <c r="I49" s="8">
        <f>[2]Sum!I27/1000</f>
        <v>7.9906968000000003</v>
      </c>
      <c r="J49" s="8">
        <f>[2]Sum!J27/1000</f>
        <v>0.10038959999999998</v>
      </c>
      <c r="K49" s="8">
        <f>[2]Sum!K27/1000</f>
        <v>3.2900807999999997</v>
      </c>
      <c r="L49" s="8">
        <f>[2]Sum!L27/1000</f>
        <v>195.09089399999999</v>
      </c>
      <c r="M49" s="8">
        <f>[2]Sum!M27/1000</f>
        <v>41.273177999999994</v>
      </c>
      <c r="N49" s="8">
        <f>[2]Sum!N27/1000</f>
        <v>26.382229200000001</v>
      </c>
      <c r="O49" s="8">
        <f>[2]Sum!O27/1000</f>
        <v>14.890948799999991</v>
      </c>
      <c r="P49" s="8">
        <f>[2]Sum!P27/1000</f>
        <v>200.45595599999999</v>
      </c>
      <c r="Q49" s="8">
        <f>[2]Sum!Q27/1000</f>
        <v>1.5209988000000001</v>
      </c>
      <c r="R49" s="8">
        <f>[2]Sum!R27/1000</f>
        <v>0</v>
      </c>
      <c r="S49" s="8">
        <f>[2]Sum!S27/1000</f>
        <v>9.7623192000000003</v>
      </c>
      <c r="T49" s="8">
        <f>[2]Sum!T27/1000</f>
        <v>0.30554879999999995</v>
      </c>
    </row>
    <row r="50" spans="1:20" x14ac:dyDescent="0.25">
      <c r="B50">
        <f>[2]Sum!B28</f>
        <v>2028</v>
      </c>
      <c r="C50" s="8">
        <f>[2]Sum!C28/1000</f>
        <v>2.7005327999999995</v>
      </c>
      <c r="D50" s="8">
        <f>[2]Sum!D28/1000</f>
        <v>4.6427999999999999E-3</v>
      </c>
      <c r="E50" s="8">
        <f>[2]Sum!E28/1000</f>
        <v>103.45472399999998</v>
      </c>
      <c r="F50" s="8">
        <f>[2]Sum!F28/1000</f>
        <v>0</v>
      </c>
      <c r="G50" s="8">
        <f>[2]Sum!G28/1000</f>
        <v>69.446914800000002</v>
      </c>
      <c r="H50" s="8">
        <f>[2]Sum!H28/1000</f>
        <v>10.655839199999999</v>
      </c>
      <c r="I50" s="8">
        <f>[2]Sum!I28/1000</f>
        <v>8.3407463999999987</v>
      </c>
      <c r="J50" s="8">
        <f>[2]Sum!J28/1000</f>
        <v>0.97533839999999994</v>
      </c>
      <c r="K50" s="8">
        <f>[2]Sum!K28/1000</f>
        <v>3.3750527999999993</v>
      </c>
      <c r="L50" s="8">
        <f>[2]Sum!L28/1000</f>
        <v>198.95379119999998</v>
      </c>
      <c r="M50" s="8">
        <f>[2]Sum!M28/1000</f>
        <v>46.146628800000009</v>
      </c>
      <c r="N50" s="8">
        <f>[2]Sum!N28/1000</f>
        <v>25.970071200000007</v>
      </c>
      <c r="O50" s="8">
        <f>[2]Sum!O28/1000</f>
        <v>20.176557599999999</v>
      </c>
      <c r="P50" s="8">
        <f>[2]Sum!P28/1000</f>
        <v>210.26365200000001</v>
      </c>
      <c r="Q50" s="8">
        <f>[2]Sum!Q28/1000</f>
        <v>1.5376428</v>
      </c>
      <c r="R50" s="8">
        <f>[2]Sum!R28/1000</f>
        <v>0</v>
      </c>
      <c r="S50" s="8">
        <f>[2]Sum!S28/1000</f>
        <v>10.766477999999998</v>
      </c>
      <c r="T50" s="8">
        <f>[2]Sum!T28/1000</f>
        <v>0.38587800000000005</v>
      </c>
    </row>
    <row r="51" spans="1:20" ht="14.45" x14ac:dyDescent="0.3">
      <c r="B51">
        <f>[2]Sum!B29</f>
        <v>2029</v>
      </c>
      <c r="C51" s="8">
        <f>[2]Sum!C29/1000</f>
        <v>2.7005327999999995</v>
      </c>
      <c r="D51" s="8">
        <f>[2]Sum!D29/1000</f>
        <v>4.6427999999999999E-3</v>
      </c>
      <c r="E51" s="8">
        <f>[2]Sum!E29/1000</f>
        <v>104.848878</v>
      </c>
      <c r="F51" s="8">
        <f>[2]Sum!F29/1000</f>
        <v>0</v>
      </c>
      <c r="G51" s="8">
        <f>[2]Sum!G29/1000</f>
        <v>69.446827200000001</v>
      </c>
      <c r="H51" s="8">
        <f>[2]Sum!H29/1000</f>
        <v>11.215953599999999</v>
      </c>
      <c r="I51" s="8">
        <f>[2]Sum!I29/1000</f>
        <v>8.6837880000000016</v>
      </c>
      <c r="J51" s="8">
        <f>[2]Sum!J29/1000</f>
        <v>2.3555639999999998</v>
      </c>
      <c r="K51" s="8">
        <f>[2]Sum!K29/1000</f>
        <v>3.4667699999999999</v>
      </c>
      <c r="L51" s="8">
        <f>[2]Sum!L29/1000</f>
        <v>202.72295639999999</v>
      </c>
      <c r="M51" s="8">
        <f>[2]Sum!M29/1000</f>
        <v>50.856004800000001</v>
      </c>
      <c r="N51" s="8">
        <f>[2]Sum!N29/1000</f>
        <v>25.357133999999995</v>
      </c>
      <c r="O51" s="8">
        <f>[2]Sum!O29/1000</f>
        <v>25.498870800000009</v>
      </c>
      <c r="P51" s="8">
        <f>[2]Sum!P29/1000</f>
        <v>220.15982399999996</v>
      </c>
      <c r="Q51" s="8">
        <f>[2]Sum!Q29/1000</f>
        <v>1.5358031999999997</v>
      </c>
      <c r="R51" s="8">
        <f>[2]Sum!R29/1000</f>
        <v>0</v>
      </c>
      <c r="S51" s="8">
        <f>[2]Sum!S29/1000</f>
        <v>11.811545999999998</v>
      </c>
      <c r="T51" s="8">
        <f>[2]Sum!T29/1000</f>
        <v>0.5339219999999999</v>
      </c>
    </row>
    <row r="52" spans="1:20" ht="14.45" x14ac:dyDescent="0.3">
      <c r="B52">
        <f>[2]Sum!B30</f>
        <v>2030</v>
      </c>
      <c r="C52" s="8">
        <f>[2]Sum!C30/1000</f>
        <v>2.7005327999999995</v>
      </c>
      <c r="D52" s="8">
        <f>[2]Sum!D30/1000</f>
        <v>4.9931999999999997E-3</v>
      </c>
      <c r="E52" s="8">
        <f>[2]Sum!E30/1000</f>
        <v>100.72212959999999</v>
      </c>
      <c r="F52" s="8">
        <f>[2]Sum!F30/1000</f>
        <v>0</v>
      </c>
      <c r="G52" s="8">
        <f>[2]Sum!G30/1000</f>
        <v>69.905588399999999</v>
      </c>
      <c r="H52" s="8">
        <f>[2]Sum!H30/1000</f>
        <v>11.760562799999999</v>
      </c>
      <c r="I52" s="8">
        <f>[2]Sum!I30/1000</f>
        <v>8.8696751999999996</v>
      </c>
      <c r="J52" s="8">
        <f>[2]Sum!J30/1000</f>
        <v>3.1479936000000004</v>
      </c>
      <c r="K52" s="8">
        <f>[2]Sum!K30/1000</f>
        <v>3.5462232</v>
      </c>
      <c r="L52" s="8">
        <f>[2]Sum!L30/1000</f>
        <v>200.65769879999996</v>
      </c>
      <c r="M52" s="8">
        <f>[2]Sum!M30/1000</f>
        <v>64.287887999999995</v>
      </c>
      <c r="N52" s="8">
        <f>[2]Sum!N30/1000</f>
        <v>33.813074399999998</v>
      </c>
      <c r="O52" s="8">
        <f>[2]Sum!O30/1000</f>
        <v>30.474813599999994</v>
      </c>
      <c r="P52" s="8">
        <f>[2]Sum!P30/1000</f>
        <v>225.71629199999995</v>
      </c>
      <c r="Q52" s="8">
        <f>[2]Sum!Q30/1000</f>
        <v>1.5734712</v>
      </c>
      <c r="R52" s="8">
        <f>[2]Sum!R30/1000</f>
        <v>0</v>
      </c>
      <c r="S52" s="8">
        <f>[2]Sum!S30/1000</f>
        <v>12.573315600000003</v>
      </c>
      <c r="T52" s="8">
        <f>[2]Sum!T30/1000</f>
        <v>2.0849675999999997</v>
      </c>
    </row>
    <row r="54" spans="1:20" ht="18" thickBot="1" x14ac:dyDescent="0.4">
      <c r="C54" s="4" t="s">
        <v>7</v>
      </c>
      <c r="D54" s="4"/>
      <c r="E54" s="4"/>
    </row>
    <row r="55" spans="1:20" thickTop="1" x14ac:dyDescent="0.3">
      <c r="C55" s="6" t="str">
        <f>[2]RENewCap!C396</f>
        <v>Coal</v>
      </c>
      <c r="D55" s="6" t="str">
        <f>[2]RENewCap!D396</f>
        <v>Oil</v>
      </c>
      <c r="E55" s="6" t="str">
        <f>[2]RENewCap!E396</f>
        <v>Gas</v>
      </c>
      <c r="F55" s="6" t="str">
        <f>[2]RENewCap!F396</f>
        <v>Nuclear</v>
      </c>
      <c r="G55" s="6" t="str">
        <f>[2]RENewCap!G396</f>
        <v>Hydro</v>
      </c>
      <c r="H55" s="6" t="str">
        <f>[2]RENewCap!H396</f>
        <v>Biomass</v>
      </c>
      <c r="I55" s="6" t="str">
        <f>[2]RENewCap!I396</f>
        <v>Solar PV</v>
      </c>
      <c r="J55" s="6" t="str">
        <f>[2]RENewCap!J396</f>
        <v>Solar Thermal</v>
      </c>
      <c r="K55" s="6" t="str">
        <f>[2]RENewCap!K396</f>
        <v>Wind</v>
      </c>
      <c r="L55" s="6" t="str">
        <f>[2]RENewCap!L396</f>
        <v>Total Cent.</v>
      </c>
      <c r="M55" s="6" t="str">
        <f>[2]RENewCap!M396</f>
        <v>Dist. Oil</v>
      </c>
      <c r="N55" s="6" t="str">
        <f>[2]RENewCap!N396</f>
        <v>Dist. Biomass</v>
      </c>
      <c r="O55" s="6" t="str">
        <f>[2]RENewCap!O396</f>
        <v>Mini Hydro</v>
      </c>
      <c r="P55" s="6" t="str">
        <f>[2]RENewCap!P396</f>
        <v>Dist.Solar PV</v>
      </c>
      <c r="Q55" s="6" t="str">
        <f>[2]RENewCap!Q396</f>
        <v>Total Decent</v>
      </c>
      <c r="R55" s="6"/>
      <c r="S55" s="6"/>
      <c r="T55" s="6"/>
    </row>
    <row r="56" spans="1:20" ht="14.45" x14ac:dyDescent="0.3">
      <c r="A56" t="s">
        <v>11</v>
      </c>
      <c r="B56">
        <f ca="1">[3]Sum!B69</f>
        <v>2010</v>
      </c>
      <c r="C56" s="6">
        <f ca="1">[3]RENewCap!C397</f>
        <v>0</v>
      </c>
      <c r="D56" s="6">
        <f ca="1">[3]RENewCap!D397</f>
        <v>2</v>
      </c>
      <c r="E56" s="6">
        <f ca="1">[3]RENewCap!E397</f>
        <v>0</v>
      </c>
      <c r="F56" s="6">
        <f ca="1">[3]RENewCap!F397</f>
        <v>0</v>
      </c>
      <c r="G56" s="6">
        <f ca="1">[3]RENewCap!G397</f>
        <v>0</v>
      </c>
      <c r="H56" s="6">
        <f ca="1">[3]RENewCap!H397</f>
        <v>0</v>
      </c>
      <c r="I56" s="6">
        <f ca="1">[3]RENewCap!I397</f>
        <v>0</v>
      </c>
      <c r="J56" s="6">
        <f ca="1">[3]RENewCap!J397</f>
        <v>0</v>
      </c>
      <c r="K56" s="6">
        <f ca="1">[3]RENewCap!K397</f>
        <v>0</v>
      </c>
      <c r="L56" s="6">
        <f ca="1">[3]RENewCap!L397</f>
        <v>2</v>
      </c>
      <c r="M56" s="6">
        <f ca="1">[3]RENewCap!M397</f>
        <v>31.939999999999998</v>
      </c>
      <c r="N56" s="6">
        <f ca="1">[3]RENewCap!N397</f>
        <v>0</v>
      </c>
      <c r="O56" s="6">
        <f ca="1">[3]RENewCap!O397</f>
        <v>0</v>
      </c>
      <c r="P56" s="6">
        <f ca="1">[3]RENewCap!P397</f>
        <v>0</v>
      </c>
      <c r="Q56" s="6">
        <f ca="1">[3]RENewCap!Q397</f>
        <v>31.939999999999998</v>
      </c>
      <c r="R56" s="6"/>
      <c r="S56" s="6"/>
      <c r="T56" s="6"/>
    </row>
    <row r="57" spans="1:20" ht="14.45" x14ac:dyDescent="0.3">
      <c r="B57">
        <f ca="1">[3]Sum!B70</f>
        <v>2011</v>
      </c>
      <c r="C57" s="6">
        <f ca="1">[3]RENewCap!C398</f>
        <v>0</v>
      </c>
      <c r="D57" s="6">
        <f ca="1">[3]RENewCap!D398</f>
        <v>302.10000000000002</v>
      </c>
      <c r="E57" s="6">
        <f ca="1">[3]RENewCap!E398</f>
        <v>3033</v>
      </c>
      <c r="F57" s="6">
        <f ca="1">[3]RENewCap!F398</f>
        <v>0</v>
      </c>
      <c r="G57" s="6">
        <f ca="1">[3]RENewCap!G398</f>
        <v>0</v>
      </c>
      <c r="H57" s="6">
        <f ca="1">[3]RENewCap!H398</f>
        <v>0</v>
      </c>
      <c r="I57" s="6">
        <f ca="1">[3]RENewCap!I398</f>
        <v>0</v>
      </c>
      <c r="J57" s="6">
        <f ca="1">[3]RENewCap!J398</f>
        <v>0</v>
      </c>
      <c r="K57" s="6">
        <f ca="1">[3]RENewCap!K398</f>
        <v>0</v>
      </c>
      <c r="L57" s="6">
        <f ca="1">[3]RENewCap!L398</f>
        <v>3335.1</v>
      </c>
      <c r="M57" s="6">
        <f ca="1">[3]RENewCap!M398</f>
        <v>1309.4499999999998</v>
      </c>
      <c r="N57" s="6">
        <f ca="1">[3]RENewCap!N398</f>
        <v>0</v>
      </c>
      <c r="O57" s="6">
        <f ca="1">[3]RENewCap!O398</f>
        <v>0</v>
      </c>
      <c r="P57" s="6">
        <f ca="1">[3]RENewCap!P398</f>
        <v>0</v>
      </c>
      <c r="Q57" s="6">
        <f ca="1">[3]RENewCap!Q398</f>
        <v>1309.4499999999998</v>
      </c>
      <c r="R57" s="6"/>
      <c r="S57" s="6"/>
      <c r="T57" s="6"/>
    </row>
    <row r="58" spans="1:20" ht="14.45" x14ac:dyDescent="0.3">
      <c r="B58">
        <f ca="1">[3]Sum!B71</f>
        <v>2012</v>
      </c>
      <c r="C58" s="6">
        <f ca="1">[3]RENewCap!C399</f>
        <v>0</v>
      </c>
      <c r="D58" s="6">
        <f ca="1">[3]RENewCap!D399</f>
        <v>261.33999999999997</v>
      </c>
      <c r="E58" s="6">
        <f ca="1">[3]RENewCap!E399</f>
        <v>4366</v>
      </c>
      <c r="F58" s="6">
        <f ca="1">[3]RENewCap!F399</f>
        <v>0</v>
      </c>
      <c r="G58" s="6">
        <f ca="1">[3]RENewCap!G399</f>
        <v>0</v>
      </c>
      <c r="H58" s="6">
        <f ca="1">[3]RENewCap!H399</f>
        <v>30</v>
      </c>
      <c r="I58" s="6">
        <f ca="1">[3]RENewCap!I399</f>
        <v>40</v>
      </c>
      <c r="J58" s="6">
        <f ca="1">[3]RENewCap!J399</f>
        <v>0</v>
      </c>
      <c r="K58" s="6">
        <f ca="1">[3]RENewCap!K399</f>
        <v>1</v>
      </c>
      <c r="L58" s="6">
        <f ca="1">[3]RENewCap!L399</f>
        <v>4698.34</v>
      </c>
      <c r="M58" s="6">
        <f ca="1">[3]RENewCap!M399</f>
        <v>897.00999999999988</v>
      </c>
      <c r="N58" s="6">
        <f ca="1">[3]RENewCap!N399</f>
        <v>0</v>
      </c>
      <c r="O58" s="6">
        <f ca="1">[3]RENewCap!O399</f>
        <v>0</v>
      </c>
      <c r="P58" s="6">
        <f ca="1">[3]RENewCap!P399</f>
        <v>0</v>
      </c>
      <c r="Q58" s="6">
        <f ca="1">[3]RENewCap!Q399</f>
        <v>897.00999999999988</v>
      </c>
      <c r="R58" s="6"/>
      <c r="S58" s="6"/>
      <c r="T58" s="6"/>
    </row>
    <row r="59" spans="1:20" ht="14.45" x14ac:dyDescent="0.3">
      <c r="B59">
        <f ca="1">[3]Sum!B72</f>
        <v>2013</v>
      </c>
      <c r="C59" s="6">
        <f ca="1">[3]RENewCap!C400</f>
        <v>0</v>
      </c>
      <c r="D59" s="6">
        <f ca="1">[3]RENewCap!D400</f>
        <v>112.56</v>
      </c>
      <c r="E59" s="6">
        <f ca="1">[3]RENewCap!E400</f>
        <v>2376.4499999999998</v>
      </c>
      <c r="F59" s="6">
        <f ca="1">[3]RENewCap!F400</f>
        <v>0</v>
      </c>
      <c r="G59" s="6">
        <f ca="1">[3]RENewCap!G400</f>
        <v>384</v>
      </c>
      <c r="H59" s="6">
        <f ca="1">[3]RENewCap!H400</f>
        <v>35</v>
      </c>
      <c r="I59" s="6">
        <f ca="1">[3]RENewCap!I400</f>
        <v>19.64</v>
      </c>
      <c r="J59" s="6">
        <f ca="1">[3]RENewCap!J400</f>
        <v>0</v>
      </c>
      <c r="K59" s="6">
        <f ca="1">[3]RENewCap!K400</f>
        <v>0</v>
      </c>
      <c r="L59" s="6">
        <f ca="1">[3]RENewCap!L400</f>
        <v>2927.6499999999996</v>
      </c>
      <c r="M59" s="6">
        <f ca="1">[3]RENewCap!M400</f>
        <v>276.89</v>
      </c>
      <c r="N59" s="6">
        <f ca="1">[3]RENewCap!N400</f>
        <v>0</v>
      </c>
      <c r="O59" s="6">
        <f ca="1">[3]RENewCap!O400</f>
        <v>0</v>
      </c>
      <c r="P59" s="6">
        <f ca="1">[3]RENewCap!P400</f>
        <v>5.2</v>
      </c>
      <c r="Q59" s="6">
        <f ca="1">[3]RENewCap!Q400</f>
        <v>282.09000000000003</v>
      </c>
      <c r="R59" s="6"/>
      <c r="S59" s="6"/>
      <c r="T59" s="6"/>
    </row>
    <row r="60" spans="1:20" ht="14.45" x14ac:dyDescent="0.3">
      <c r="B60">
        <f ca="1">[3]Sum!B73</f>
        <v>2014</v>
      </c>
      <c r="C60" s="6">
        <f ca="1">[3]RENewCap!C401</f>
        <v>0</v>
      </c>
      <c r="D60" s="6">
        <f ca="1">[3]RENewCap!D401</f>
        <v>144.15</v>
      </c>
      <c r="E60" s="6">
        <f ca="1">[3]RENewCap!E401</f>
        <v>903.71</v>
      </c>
      <c r="F60" s="6">
        <f ca="1">[3]RENewCap!F401</f>
        <v>0</v>
      </c>
      <c r="G60" s="6">
        <f ca="1">[3]RENewCap!G401</f>
        <v>6</v>
      </c>
      <c r="H60" s="6">
        <f ca="1">[3]RENewCap!H401</f>
        <v>174.2</v>
      </c>
      <c r="I60" s="6">
        <f ca="1">[3]RENewCap!I401</f>
        <v>0</v>
      </c>
      <c r="J60" s="6">
        <f ca="1">[3]RENewCap!J401</f>
        <v>0</v>
      </c>
      <c r="K60" s="6">
        <f ca="1">[3]RENewCap!K401</f>
        <v>399.82</v>
      </c>
      <c r="L60" s="6">
        <f ca="1">[3]RENewCap!L401</f>
        <v>1627.8799999999999</v>
      </c>
      <c r="M60" s="6">
        <f ca="1">[3]RENewCap!M401</f>
        <v>221.76</v>
      </c>
      <c r="N60" s="6">
        <f ca="1">[3]RENewCap!N401</f>
        <v>0</v>
      </c>
      <c r="O60" s="6">
        <f ca="1">[3]RENewCap!O401</f>
        <v>300.95000000000005</v>
      </c>
      <c r="P60" s="6">
        <f ca="1">[3]RENewCap!P401</f>
        <v>0</v>
      </c>
      <c r="Q60" s="6">
        <f ca="1">[3]RENewCap!Q401</f>
        <v>522.70999999999992</v>
      </c>
      <c r="R60" s="6"/>
      <c r="S60" s="6"/>
      <c r="T60" s="6"/>
    </row>
    <row r="61" spans="1:20" ht="14.45" x14ac:dyDescent="0.3">
      <c r="B61">
        <f ca="1">[3]Sum!B74</f>
        <v>2015</v>
      </c>
      <c r="C61" s="6">
        <f ca="1">[3]RENewCap!C402</f>
        <v>0</v>
      </c>
      <c r="D61" s="6">
        <f ca="1">[3]RENewCap!D402</f>
        <v>2</v>
      </c>
      <c r="E61" s="6">
        <f ca="1">[3]RENewCap!E402</f>
        <v>3311.1900000000005</v>
      </c>
      <c r="F61" s="6">
        <f ca="1">[3]RENewCap!F402</f>
        <v>0</v>
      </c>
      <c r="G61" s="6">
        <f ca="1">[3]RENewCap!G402</f>
        <v>523</v>
      </c>
      <c r="H61" s="6">
        <f ca="1">[3]RENewCap!H402</f>
        <v>9</v>
      </c>
      <c r="I61" s="6">
        <f ca="1">[3]RENewCap!I402</f>
        <v>0</v>
      </c>
      <c r="J61" s="6">
        <f ca="1">[3]RENewCap!J402</f>
        <v>0</v>
      </c>
      <c r="K61" s="6">
        <f ca="1">[3]RENewCap!K402</f>
        <v>129.16</v>
      </c>
      <c r="L61" s="6">
        <f ca="1">[3]RENewCap!L402</f>
        <v>3974.35</v>
      </c>
      <c r="M61" s="6">
        <f ca="1">[3]RENewCap!M402</f>
        <v>164.45999999999998</v>
      </c>
      <c r="N61" s="6">
        <f ca="1">[3]RENewCap!N402</f>
        <v>0</v>
      </c>
      <c r="O61" s="6">
        <f ca="1">[3]RENewCap!O402</f>
        <v>52.099999999999994</v>
      </c>
      <c r="P61" s="6">
        <f ca="1">[3]RENewCap!P402</f>
        <v>0</v>
      </c>
      <c r="Q61" s="6">
        <f ca="1">[3]RENewCap!Q402</f>
        <v>216.55999999999995</v>
      </c>
      <c r="R61" s="6"/>
      <c r="S61" s="6"/>
      <c r="T61" s="6"/>
    </row>
    <row r="62" spans="1:20" ht="14.45" x14ac:dyDescent="0.3">
      <c r="B62">
        <f ca="1">[3]Sum!B75</f>
        <v>2016</v>
      </c>
      <c r="C62" s="6">
        <f ca="1">[3]RENewCap!C403</f>
        <v>250</v>
      </c>
      <c r="D62" s="6">
        <f ca="1">[3]RENewCap!D403</f>
        <v>2</v>
      </c>
      <c r="E62" s="6">
        <f ca="1">[3]RENewCap!E403</f>
        <v>2818.49</v>
      </c>
      <c r="F62" s="6">
        <f ca="1">[3]RENewCap!F403</f>
        <v>0</v>
      </c>
      <c r="G62" s="6">
        <f ca="1">[3]RENewCap!G403</f>
        <v>26</v>
      </c>
      <c r="H62" s="6">
        <f ca="1">[3]RENewCap!H403</f>
        <v>9.6000000000000014</v>
      </c>
      <c r="I62" s="6">
        <f ca="1">[3]RENewCap!I403</f>
        <v>0</v>
      </c>
      <c r="J62" s="6">
        <f ca="1">[3]RENewCap!J403</f>
        <v>0</v>
      </c>
      <c r="K62" s="6">
        <f ca="1">[3]RENewCap!K403</f>
        <v>0</v>
      </c>
      <c r="L62" s="6">
        <f ca="1">[3]RENewCap!L403</f>
        <v>3106.0899999999997</v>
      </c>
      <c r="M62" s="6">
        <f ca="1">[3]RENewCap!M403</f>
        <v>193.35</v>
      </c>
      <c r="N62" s="6">
        <f ca="1">[3]RENewCap!N403</f>
        <v>0</v>
      </c>
      <c r="O62" s="6">
        <f ca="1">[3]RENewCap!O403</f>
        <v>161.09</v>
      </c>
      <c r="P62" s="6">
        <f ca="1">[3]RENewCap!P403</f>
        <v>0</v>
      </c>
      <c r="Q62" s="6">
        <f ca="1">[3]RENewCap!Q403</f>
        <v>354.43999999999994</v>
      </c>
      <c r="R62" s="6"/>
      <c r="S62" s="6"/>
      <c r="T62" s="6"/>
    </row>
    <row r="63" spans="1:20" ht="14.45" x14ac:dyDescent="0.3">
      <c r="B63">
        <f ca="1">[3]Sum!B76</f>
        <v>2017</v>
      </c>
      <c r="C63" s="6">
        <f ca="1">[3]RENewCap!C404</f>
        <v>0</v>
      </c>
      <c r="D63" s="6">
        <f ca="1">[3]RENewCap!D404</f>
        <v>2</v>
      </c>
      <c r="E63" s="6">
        <f ca="1">[3]RENewCap!E404</f>
        <v>2543.02</v>
      </c>
      <c r="F63" s="6">
        <f ca="1">[3]RENewCap!F404</f>
        <v>0</v>
      </c>
      <c r="G63" s="6">
        <f ca="1">[3]RENewCap!G404</f>
        <v>3279.2</v>
      </c>
      <c r="H63" s="6">
        <f ca="1">[3]RENewCap!H404</f>
        <v>1.7</v>
      </c>
      <c r="I63" s="6">
        <f ca="1">[3]RENewCap!I404</f>
        <v>0</v>
      </c>
      <c r="J63" s="6">
        <f ca="1">[3]RENewCap!J404</f>
        <v>0</v>
      </c>
      <c r="K63" s="6">
        <f ca="1">[3]RENewCap!K404</f>
        <v>0</v>
      </c>
      <c r="L63" s="6">
        <f ca="1">[3]RENewCap!L404</f>
        <v>5825.92</v>
      </c>
      <c r="M63" s="6">
        <f ca="1">[3]RENewCap!M404</f>
        <v>194.18</v>
      </c>
      <c r="N63" s="6">
        <f ca="1">[3]RENewCap!N404</f>
        <v>0</v>
      </c>
      <c r="O63" s="6">
        <f ca="1">[3]RENewCap!O404</f>
        <v>167.06</v>
      </c>
      <c r="P63" s="6">
        <f ca="1">[3]RENewCap!P404</f>
        <v>0</v>
      </c>
      <c r="Q63" s="6">
        <f ca="1">[3]RENewCap!Q404</f>
        <v>361.23999999999995</v>
      </c>
      <c r="R63" s="6"/>
      <c r="S63" s="6"/>
      <c r="T63" s="6"/>
    </row>
    <row r="64" spans="1:20" ht="14.45" x14ac:dyDescent="0.3">
      <c r="B64">
        <f ca="1">[3]Sum!B77</f>
        <v>2018</v>
      </c>
      <c r="C64" s="6">
        <f ca="1">[3]RENewCap!C405</f>
        <v>45.93</v>
      </c>
      <c r="D64" s="6">
        <f ca="1">[3]RENewCap!D405</f>
        <v>2</v>
      </c>
      <c r="E64" s="6">
        <f ca="1">[3]RENewCap!E405</f>
        <v>1800</v>
      </c>
      <c r="F64" s="6">
        <f ca="1">[3]RENewCap!F405</f>
        <v>0</v>
      </c>
      <c r="G64" s="6">
        <f ca="1">[3]RENewCap!G405</f>
        <v>1003.46</v>
      </c>
      <c r="H64" s="6">
        <f ca="1">[3]RENewCap!H405</f>
        <v>116.8</v>
      </c>
      <c r="I64" s="6">
        <f ca="1">[3]RENewCap!I405</f>
        <v>0</v>
      </c>
      <c r="J64" s="6">
        <f ca="1">[3]RENewCap!J405</f>
        <v>0</v>
      </c>
      <c r="K64" s="6">
        <f ca="1">[3]RENewCap!K405</f>
        <v>0</v>
      </c>
      <c r="L64" s="6">
        <f ca="1">[3]RENewCap!L405</f>
        <v>2968.19</v>
      </c>
      <c r="M64" s="6">
        <f ca="1">[3]RENewCap!M405</f>
        <v>204.06999999999996</v>
      </c>
      <c r="N64" s="6">
        <f ca="1">[3]RENewCap!N405</f>
        <v>0</v>
      </c>
      <c r="O64" s="6">
        <f ca="1">[3]RENewCap!O405</f>
        <v>88.34</v>
      </c>
      <c r="P64" s="6">
        <f ca="1">[3]RENewCap!P405</f>
        <v>0</v>
      </c>
      <c r="Q64" s="6">
        <f ca="1">[3]RENewCap!Q405</f>
        <v>292.40999999999997</v>
      </c>
      <c r="R64" s="6"/>
      <c r="S64" s="6"/>
      <c r="T64" s="6"/>
    </row>
    <row r="65" spans="1:20" ht="14.45" x14ac:dyDescent="0.3">
      <c r="B65">
        <f ca="1">[3]Sum!B78</f>
        <v>2019</v>
      </c>
      <c r="C65" s="6">
        <f ca="1">[3]RENewCap!C406</f>
        <v>0</v>
      </c>
      <c r="D65" s="6">
        <f ca="1">[3]RENewCap!D406</f>
        <v>2</v>
      </c>
      <c r="E65" s="6">
        <f ca="1">[3]RENewCap!E406</f>
        <v>1961.98</v>
      </c>
      <c r="F65" s="6">
        <f ca="1">[3]RENewCap!F406</f>
        <v>0</v>
      </c>
      <c r="G65" s="6">
        <f ca="1">[3]RENewCap!G406</f>
        <v>586</v>
      </c>
      <c r="H65" s="6">
        <f ca="1">[3]RENewCap!H406</f>
        <v>2.99</v>
      </c>
      <c r="I65" s="6">
        <f ca="1">[3]RENewCap!I406</f>
        <v>0</v>
      </c>
      <c r="J65" s="6">
        <f ca="1">[3]RENewCap!J406</f>
        <v>0</v>
      </c>
      <c r="K65" s="6">
        <f ca="1">[3]RENewCap!K406</f>
        <v>0</v>
      </c>
      <c r="L65" s="6">
        <f ca="1">[3]RENewCap!L406</f>
        <v>2552.9700000000003</v>
      </c>
      <c r="M65" s="6">
        <f ca="1">[3]RENewCap!M406</f>
        <v>212.35000000000002</v>
      </c>
      <c r="N65" s="6">
        <f ca="1">[3]RENewCap!N406</f>
        <v>0</v>
      </c>
      <c r="O65" s="6">
        <f ca="1">[3]RENewCap!O406</f>
        <v>144.51999999999998</v>
      </c>
      <c r="P65" s="6">
        <f ca="1">[3]RENewCap!P406</f>
        <v>0</v>
      </c>
      <c r="Q65" s="6">
        <f ca="1">[3]RENewCap!Q406</f>
        <v>356.87</v>
      </c>
      <c r="R65" s="6"/>
      <c r="S65" s="6"/>
      <c r="T65" s="6"/>
    </row>
    <row r="66" spans="1:20" ht="14.45" x14ac:dyDescent="0.3">
      <c r="B66">
        <f ca="1">[3]Sum!B79</f>
        <v>2020</v>
      </c>
      <c r="C66" s="6">
        <f ca="1">[3]RENewCap!C407</f>
        <v>0</v>
      </c>
      <c r="D66" s="6">
        <f ca="1">[3]RENewCap!D407</f>
        <v>2</v>
      </c>
      <c r="E66" s="6">
        <f ca="1">[3]RENewCap!E407</f>
        <v>1021.09</v>
      </c>
      <c r="F66" s="6">
        <f ca="1">[3]RENewCap!F407</f>
        <v>0</v>
      </c>
      <c r="G66" s="6">
        <f ca="1">[3]RENewCap!G407</f>
        <v>1620.8</v>
      </c>
      <c r="H66" s="6">
        <f ca="1">[3]RENewCap!H407</f>
        <v>3.05</v>
      </c>
      <c r="I66" s="6">
        <f ca="1">[3]RENewCap!I407</f>
        <v>0</v>
      </c>
      <c r="J66" s="6">
        <f ca="1">[3]RENewCap!J407</f>
        <v>0</v>
      </c>
      <c r="K66" s="6">
        <f ca="1">[3]RENewCap!K407</f>
        <v>0</v>
      </c>
      <c r="L66" s="6">
        <f ca="1">[3]RENewCap!L407</f>
        <v>2646.9400000000005</v>
      </c>
      <c r="M66" s="6">
        <f ca="1">[3]RENewCap!M407</f>
        <v>165.29000000000002</v>
      </c>
      <c r="N66" s="6">
        <f ca="1">[3]RENewCap!N407</f>
        <v>0</v>
      </c>
      <c r="O66" s="6">
        <f ca="1">[3]RENewCap!O407</f>
        <v>157.89999999999998</v>
      </c>
      <c r="P66" s="6">
        <f ca="1">[3]RENewCap!P407</f>
        <v>0</v>
      </c>
      <c r="Q66" s="6">
        <f ca="1">[3]RENewCap!Q407</f>
        <v>323.19</v>
      </c>
      <c r="R66" s="6"/>
      <c r="S66" s="6"/>
      <c r="T66" s="6"/>
    </row>
    <row r="67" spans="1:20" ht="14.45" x14ac:dyDescent="0.3">
      <c r="B67">
        <f ca="1">[3]Sum!B80</f>
        <v>2021</v>
      </c>
      <c r="C67" s="6">
        <f ca="1">[3]RENewCap!C408</f>
        <v>0</v>
      </c>
      <c r="D67" s="6">
        <f ca="1">[3]RENewCap!D408</f>
        <v>10.290000000000001</v>
      </c>
      <c r="E67" s="6">
        <f ca="1">[3]RENewCap!E408</f>
        <v>369.46</v>
      </c>
      <c r="F67" s="6">
        <f ca="1">[3]RENewCap!F408</f>
        <v>0</v>
      </c>
      <c r="G67" s="6">
        <f ca="1">[3]RENewCap!G408</f>
        <v>1586</v>
      </c>
      <c r="H67" s="6">
        <f ca="1">[3]RENewCap!H408</f>
        <v>3.35</v>
      </c>
      <c r="I67" s="6">
        <f ca="1">[3]RENewCap!I408</f>
        <v>0</v>
      </c>
      <c r="J67" s="6">
        <f ca="1">[3]RENewCap!J408</f>
        <v>0</v>
      </c>
      <c r="K67" s="6">
        <f ca="1">[3]RENewCap!K408</f>
        <v>0</v>
      </c>
      <c r="L67" s="6">
        <f ca="1">[3]RENewCap!L408</f>
        <v>1969.1000000000001</v>
      </c>
      <c r="M67" s="6">
        <f ca="1">[3]RENewCap!M408</f>
        <v>1510.37</v>
      </c>
      <c r="N67" s="6">
        <f ca="1">[3]RENewCap!N408</f>
        <v>0</v>
      </c>
      <c r="O67" s="6">
        <f ca="1">[3]RENewCap!O408</f>
        <v>179.64</v>
      </c>
      <c r="P67" s="6">
        <f ca="1">[3]RENewCap!P408</f>
        <v>0</v>
      </c>
      <c r="Q67" s="6">
        <f ca="1">[3]RENewCap!Q408</f>
        <v>1690.01</v>
      </c>
      <c r="R67" s="6"/>
      <c r="S67" s="6"/>
      <c r="T67" s="6"/>
    </row>
    <row r="68" spans="1:20" ht="14.45" x14ac:dyDescent="0.3">
      <c r="B68">
        <f ca="1">[3]Sum!B81</f>
        <v>2022</v>
      </c>
      <c r="C68" s="6">
        <f ca="1">[3]RENewCap!C409</f>
        <v>0</v>
      </c>
      <c r="D68" s="6">
        <f ca="1">[3]RENewCap!D409</f>
        <v>2</v>
      </c>
      <c r="E68" s="6">
        <f ca="1">[3]RENewCap!E409</f>
        <v>153.65</v>
      </c>
      <c r="F68" s="6">
        <f ca="1">[3]RENewCap!F409</f>
        <v>0</v>
      </c>
      <c r="G68" s="6">
        <f ca="1">[3]RENewCap!G409</f>
        <v>1667.9299999999998</v>
      </c>
      <c r="H68" s="6">
        <f ca="1">[3]RENewCap!H409</f>
        <v>10.38</v>
      </c>
      <c r="I68" s="6">
        <f ca="1">[3]RENewCap!I409</f>
        <v>0</v>
      </c>
      <c r="J68" s="6">
        <f ca="1">[3]RENewCap!J409</f>
        <v>0</v>
      </c>
      <c r="K68" s="6">
        <f ca="1">[3]RENewCap!K409</f>
        <v>0</v>
      </c>
      <c r="L68" s="6">
        <f ca="1">[3]RENewCap!L409</f>
        <v>1833.96</v>
      </c>
      <c r="M68" s="6">
        <f ca="1">[3]RENewCap!M409</f>
        <v>1123.24</v>
      </c>
      <c r="N68" s="6">
        <f ca="1">[3]RENewCap!N409</f>
        <v>0</v>
      </c>
      <c r="O68" s="6">
        <f ca="1">[3]RENewCap!O409</f>
        <v>184.28</v>
      </c>
      <c r="P68" s="6">
        <f ca="1">[3]RENewCap!P409</f>
        <v>0</v>
      </c>
      <c r="Q68" s="6">
        <f ca="1">[3]RENewCap!Q409</f>
        <v>1307.52</v>
      </c>
      <c r="R68" s="6"/>
      <c r="S68" s="6"/>
      <c r="T68" s="6"/>
    </row>
    <row r="69" spans="1:20" ht="14.45" x14ac:dyDescent="0.3">
      <c r="B69">
        <f ca="1">[3]Sum!B82</f>
        <v>2023</v>
      </c>
      <c r="C69" s="6">
        <f ca="1">[3]RENewCap!C410</f>
        <v>0</v>
      </c>
      <c r="D69" s="6">
        <f ca="1">[3]RENewCap!D410</f>
        <v>2</v>
      </c>
      <c r="E69" s="6">
        <f ca="1">[3]RENewCap!E410</f>
        <v>177.71</v>
      </c>
      <c r="F69" s="6">
        <f ca="1">[3]RENewCap!F410</f>
        <v>0</v>
      </c>
      <c r="G69" s="6">
        <f ca="1">[3]RENewCap!G410</f>
        <v>1587.99</v>
      </c>
      <c r="H69" s="6">
        <f ca="1">[3]RENewCap!H410</f>
        <v>392.74</v>
      </c>
      <c r="I69" s="6">
        <f ca="1">[3]RENewCap!I410</f>
        <v>0</v>
      </c>
      <c r="J69" s="6">
        <f ca="1">[3]RENewCap!J410</f>
        <v>0</v>
      </c>
      <c r="K69" s="6">
        <f ca="1">[3]RENewCap!K410</f>
        <v>0</v>
      </c>
      <c r="L69" s="6">
        <f ca="1">[3]RENewCap!L410</f>
        <v>2160.44</v>
      </c>
      <c r="M69" s="6">
        <f ca="1">[3]RENewCap!M410</f>
        <v>451.7700000000001</v>
      </c>
      <c r="N69" s="6">
        <f ca="1">[3]RENewCap!N410</f>
        <v>0</v>
      </c>
      <c r="O69" s="6">
        <f ca="1">[3]RENewCap!O410</f>
        <v>195.64999999999998</v>
      </c>
      <c r="P69" s="6">
        <f ca="1">[3]RENewCap!P410</f>
        <v>0</v>
      </c>
      <c r="Q69" s="6">
        <f ca="1">[3]RENewCap!Q410</f>
        <v>647.42000000000007</v>
      </c>
      <c r="R69" s="6"/>
      <c r="S69" s="6"/>
      <c r="T69" s="6"/>
    </row>
    <row r="70" spans="1:20" ht="14.45" x14ac:dyDescent="0.3">
      <c r="B70">
        <f ca="1">[3]Sum!B83</f>
        <v>2024</v>
      </c>
      <c r="C70" s="6">
        <f ca="1">[3]RENewCap!C411</f>
        <v>0</v>
      </c>
      <c r="D70" s="6">
        <f ca="1">[3]RENewCap!D411</f>
        <v>2</v>
      </c>
      <c r="E70" s="6">
        <f ca="1">[3]RENewCap!E411</f>
        <v>357.74</v>
      </c>
      <c r="F70" s="6">
        <f ca="1">[3]RENewCap!F411</f>
        <v>0</v>
      </c>
      <c r="G70" s="6">
        <f ca="1">[3]RENewCap!G411</f>
        <v>1062.29</v>
      </c>
      <c r="H70" s="6">
        <f ca="1">[3]RENewCap!H411</f>
        <v>257.63</v>
      </c>
      <c r="I70" s="6">
        <f ca="1">[3]RENewCap!I411</f>
        <v>0</v>
      </c>
      <c r="J70" s="6">
        <f ca="1">[3]RENewCap!J411</f>
        <v>0</v>
      </c>
      <c r="K70" s="6">
        <f ca="1">[3]RENewCap!K411</f>
        <v>0</v>
      </c>
      <c r="L70" s="6">
        <f ca="1">[3]RENewCap!L411</f>
        <v>1679.66</v>
      </c>
      <c r="M70" s="6">
        <f ca="1">[3]RENewCap!M411</f>
        <v>444.07</v>
      </c>
      <c r="N70" s="6">
        <f ca="1">[3]RENewCap!N411</f>
        <v>0</v>
      </c>
      <c r="O70" s="6">
        <f ca="1">[3]RENewCap!O411</f>
        <v>221.96999999999997</v>
      </c>
      <c r="P70" s="6">
        <f ca="1">[3]RENewCap!P411</f>
        <v>0</v>
      </c>
      <c r="Q70" s="6">
        <f ca="1">[3]RENewCap!Q411</f>
        <v>666.04</v>
      </c>
      <c r="R70" s="6"/>
      <c r="S70" s="6"/>
      <c r="T70" s="6"/>
    </row>
    <row r="71" spans="1:20" ht="14.45" x14ac:dyDescent="0.3">
      <c r="B71">
        <f ca="1">[3]Sum!B84</f>
        <v>2025</v>
      </c>
      <c r="C71" s="6">
        <f ca="1">[3]RENewCap!C412</f>
        <v>0</v>
      </c>
      <c r="D71" s="6">
        <f ca="1">[3]RENewCap!D412</f>
        <v>2</v>
      </c>
      <c r="E71" s="6">
        <f ca="1">[3]RENewCap!E412</f>
        <v>263.36</v>
      </c>
      <c r="F71" s="6">
        <f ca="1">[3]RENewCap!F412</f>
        <v>0</v>
      </c>
      <c r="G71" s="6">
        <f ca="1">[3]RENewCap!G412</f>
        <v>1085.5</v>
      </c>
      <c r="H71" s="6">
        <f ca="1">[3]RENewCap!H412</f>
        <v>367.56</v>
      </c>
      <c r="I71" s="6">
        <f ca="1">[3]RENewCap!I412</f>
        <v>0</v>
      </c>
      <c r="J71" s="6">
        <f ca="1">[3]RENewCap!J412</f>
        <v>0</v>
      </c>
      <c r="K71" s="6">
        <f ca="1">[3]RENewCap!K412</f>
        <v>0</v>
      </c>
      <c r="L71" s="6">
        <f ca="1">[3]RENewCap!L412</f>
        <v>1718.42</v>
      </c>
      <c r="M71" s="6">
        <f ca="1">[3]RENewCap!M412</f>
        <v>407.17999999999995</v>
      </c>
      <c r="N71" s="6">
        <f ca="1">[3]RENewCap!N412</f>
        <v>0</v>
      </c>
      <c r="O71" s="6">
        <f ca="1">[3]RENewCap!O412</f>
        <v>244.27</v>
      </c>
      <c r="P71" s="6">
        <f ca="1">[3]RENewCap!P412</f>
        <v>0</v>
      </c>
      <c r="Q71" s="6">
        <f ca="1">[3]RENewCap!Q412</f>
        <v>651.44999999999993</v>
      </c>
      <c r="R71" s="6"/>
      <c r="S71" s="6"/>
      <c r="T71" s="6"/>
    </row>
    <row r="72" spans="1:20" ht="14.45" x14ac:dyDescent="0.3">
      <c r="B72">
        <f ca="1">[3]Sum!B85</f>
        <v>2026</v>
      </c>
      <c r="C72" s="6">
        <f ca="1">[3]RENewCap!C413</f>
        <v>12</v>
      </c>
      <c r="D72" s="6">
        <f ca="1">[3]RENewCap!D413</f>
        <v>2</v>
      </c>
      <c r="E72" s="6">
        <f ca="1">[3]RENewCap!E413</f>
        <v>311.2</v>
      </c>
      <c r="F72" s="6">
        <f ca="1">[3]RENewCap!F413</f>
        <v>0</v>
      </c>
      <c r="G72" s="6">
        <f ca="1">[3]RENewCap!G413</f>
        <v>1166.6300000000001</v>
      </c>
      <c r="H72" s="6">
        <f ca="1">[3]RENewCap!H413</f>
        <v>364.98</v>
      </c>
      <c r="I72" s="6">
        <f ca="1">[3]RENewCap!I413</f>
        <v>0</v>
      </c>
      <c r="J72" s="6">
        <f ca="1">[3]RENewCap!J413</f>
        <v>0</v>
      </c>
      <c r="K72" s="6">
        <f ca="1">[3]RENewCap!K413</f>
        <v>0</v>
      </c>
      <c r="L72" s="6">
        <f ca="1">[3]RENewCap!L413</f>
        <v>1856.81</v>
      </c>
      <c r="M72" s="6">
        <f ca="1">[3]RENewCap!M413</f>
        <v>431.3</v>
      </c>
      <c r="N72" s="6">
        <f ca="1">[3]RENewCap!N413</f>
        <v>0</v>
      </c>
      <c r="O72" s="6">
        <f ca="1">[3]RENewCap!O413</f>
        <v>244.55</v>
      </c>
      <c r="P72" s="6">
        <f ca="1">[3]RENewCap!P413</f>
        <v>0</v>
      </c>
      <c r="Q72" s="6">
        <f ca="1">[3]RENewCap!Q413</f>
        <v>675.85</v>
      </c>
      <c r="R72" s="6"/>
      <c r="S72" s="6"/>
      <c r="T72" s="6"/>
    </row>
    <row r="73" spans="1:20" ht="14.45" x14ac:dyDescent="0.3">
      <c r="B73">
        <f ca="1">[3]Sum!B86</f>
        <v>2027</v>
      </c>
      <c r="C73" s="6">
        <f ca="1">[3]RENewCap!C414</f>
        <v>12.57</v>
      </c>
      <c r="D73" s="6">
        <f ca="1">[3]RENewCap!D414</f>
        <v>2</v>
      </c>
      <c r="E73" s="6">
        <f ca="1">[3]RENewCap!E414</f>
        <v>1090.44</v>
      </c>
      <c r="F73" s="6">
        <f ca="1">[3]RENewCap!F414</f>
        <v>0</v>
      </c>
      <c r="G73" s="6">
        <f ca="1">[3]RENewCap!G414</f>
        <v>9.44</v>
      </c>
      <c r="H73" s="6">
        <f ca="1">[3]RENewCap!H414</f>
        <v>189.27</v>
      </c>
      <c r="I73" s="6">
        <f ca="1">[3]RENewCap!I414</f>
        <v>0</v>
      </c>
      <c r="J73" s="6">
        <f ca="1">[3]RENewCap!J414</f>
        <v>0</v>
      </c>
      <c r="K73" s="6">
        <f ca="1">[3]RENewCap!K414</f>
        <v>0</v>
      </c>
      <c r="L73" s="6">
        <f ca="1">[3]RENewCap!L414</f>
        <v>1303.72</v>
      </c>
      <c r="M73" s="6">
        <f ca="1">[3]RENewCap!M414</f>
        <v>438.15999999999997</v>
      </c>
      <c r="N73" s="6">
        <f ca="1">[3]RENewCap!N414</f>
        <v>0</v>
      </c>
      <c r="O73" s="6">
        <f ca="1">[3]RENewCap!O414</f>
        <v>260.10999999999996</v>
      </c>
      <c r="P73" s="6">
        <f ca="1">[3]RENewCap!P414</f>
        <v>0</v>
      </c>
      <c r="Q73" s="6">
        <f ca="1">[3]RENewCap!Q414</f>
        <v>698.27</v>
      </c>
      <c r="R73" s="6"/>
      <c r="S73" s="6"/>
      <c r="T73" s="6"/>
    </row>
    <row r="74" spans="1:20" ht="14.45" x14ac:dyDescent="0.3">
      <c r="B74">
        <f ca="1">[3]Sum!B87</f>
        <v>2028</v>
      </c>
      <c r="C74" s="6">
        <f ca="1">[3]RENewCap!C415</f>
        <v>12.39</v>
      </c>
      <c r="D74" s="6">
        <f ca="1">[3]RENewCap!D415</f>
        <v>2</v>
      </c>
      <c r="E74" s="6">
        <f ca="1">[3]RENewCap!E415</f>
        <v>1316.6599999999999</v>
      </c>
      <c r="F74" s="6">
        <f ca="1">[3]RENewCap!F415</f>
        <v>0</v>
      </c>
      <c r="G74" s="6">
        <f ca="1">[3]RENewCap!G415</f>
        <v>162.82</v>
      </c>
      <c r="H74" s="6">
        <f ca="1">[3]RENewCap!H415</f>
        <v>175.39</v>
      </c>
      <c r="I74" s="6">
        <f ca="1">[3]RENewCap!I415</f>
        <v>0</v>
      </c>
      <c r="J74" s="6">
        <f ca="1">[3]RENewCap!J415</f>
        <v>0</v>
      </c>
      <c r="K74" s="6">
        <f ca="1">[3]RENewCap!K415</f>
        <v>0</v>
      </c>
      <c r="L74" s="6">
        <f ca="1">[3]RENewCap!L415</f>
        <v>1669.2599999999998</v>
      </c>
      <c r="M74" s="6">
        <f ca="1">[3]RENewCap!M415</f>
        <v>448.62000000000006</v>
      </c>
      <c r="N74" s="6">
        <f ca="1">[3]RENewCap!N415</f>
        <v>0</v>
      </c>
      <c r="O74" s="6">
        <f ca="1">[3]RENewCap!O415</f>
        <v>265.7</v>
      </c>
      <c r="P74" s="6">
        <f ca="1">[3]RENewCap!P415</f>
        <v>0</v>
      </c>
      <c r="Q74" s="6">
        <f ca="1">[3]RENewCap!Q415</f>
        <v>714.31999999999994</v>
      </c>
      <c r="R74" s="6"/>
      <c r="S74" s="6"/>
      <c r="T74" s="6"/>
    </row>
    <row r="75" spans="1:20" ht="14.45" x14ac:dyDescent="0.3">
      <c r="B75">
        <f ca="1">[3]Sum!B88</f>
        <v>2029</v>
      </c>
      <c r="C75" s="6">
        <f ca="1">[3]RENewCap!C416</f>
        <v>12.43</v>
      </c>
      <c r="D75" s="6">
        <f ca="1">[3]RENewCap!D416</f>
        <v>2</v>
      </c>
      <c r="E75" s="6">
        <f ca="1">[3]RENewCap!E416</f>
        <v>1255.46</v>
      </c>
      <c r="F75" s="6">
        <f ca="1">[3]RENewCap!F416</f>
        <v>0</v>
      </c>
      <c r="G75" s="6">
        <f ca="1">[3]RENewCap!G416</f>
        <v>29.419999999999998</v>
      </c>
      <c r="H75" s="6">
        <f ca="1">[3]RENewCap!H416</f>
        <v>116.47</v>
      </c>
      <c r="I75" s="6">
        <f ca="1">[3]RENewCap!I416</f>
        <v>0</v>
      </c>
      <c r="J75" s="6">
        <f ca="1">[3]RENewCap!J416</f>
        <v>0</v>
      </c>
      <c r="K75" s="6">
        <f ca="1">[3]RENewCap!K416</f>
        <v>0</v>
      </c>
      <c r="L75" s="6">
        <f ca="1">[3]RENewCap!L416</f>
        <v>1415.78</v>
      </c>
      <c r="M75" s="6">
        <f ca="1">[3]RENewCap!M416</f>
        <v>455.99999999999994</v>
      </c>
      <c r="N75" s="6">
        <f ca="1">[3]RENewCap!N416</f>
        <v>0</v>
      </c>
      <c r="O75" s="6">
        <f ca="1">[3]RENewCap!O416</f>
        <v>268.41999999999996</v>
      </c>
      <c r="P75" s="6">
        <f ca="1">[3]RENewCap!P416</f>
        <v>0</v>
      </c>
      <c r="Q75" s="6">
        <f ca="1">[3]RENewCap!Q416</f>
        <v>724.42000000000007</v>
      </c>
      <c r="R75" s="6"/>
      <c r="S75" s="6"/>
      <c r="T75" s="6"/>
    </row>
    <row r="76" spans="1:20" ht="14.45" x14ac:dyDescent="0.3">
      <c r="B76">
        <f ca="1">[3]Sum!B89</f>
        <v>2030</v>
      </c>
      <c r="C76" s="6">
        <f ca="1">[3]RENewCap!C417</f>
        <v>8.5299999999999994</v>
      </c>
      <c r="D76" s="6">
        <f ca="1">[3]RENewCap!D417</f>
        <v>7.55</v>
      </c>
      <c r="E76" s="6">
        <f ca="1">[3]RENewCap!E417</f>
        <v>538.92999999999995</v>
      </c>
      <c r="F76" s="6">
        <f ca="1">[3]RENewCap!F417</f>
        <v>0</v>
      </c>
      <c r="G76" s="6">
        <f ca="1">[3]RENewCap!G417</f>
        <v>112.5</v>
      </c>
      <c r="H76" s="6">
        <f ca="1">[3]RENewCap!H417</f>
        <v>85.16</v>
      </c>
      <c r="I76" s="6">
        <f ca="1">[3]RENewCap!I417</f>
        <v>0</v>
      </c>
      <c r="J76" s="6">
        <f ca="1">[3]RENewCap!J417</f>
        <v>0</v>
      </c>
      <c r="K76" s="6">
        <f ca="1">[3]RENewCap!K417</f>
        <v>0</v>
      </c>
      <c r="L76" s="6">
        <f ca="1">[3]RENewCap!L417</f>
        <v>752.67</v>
      </c>
      <c r="M76" s="6">
        <f ca="1">[3]RENewCap!M417</f>
        <v>307.68999999999988</v>
      </c>
      <c r="N76" s="6">
        <f ca="1">[3]RENewCap!N417</f>
        <v>0</v>
      </c>
      <c r="O76" s="6">
        <f ca="1">[3]RENewCap!O417</f>
        <v>203.49000000000004</v>
      </c>
      <c r="P76" s="6">
        <f ca="1">[3]RENewCap!P417</f>
        <v>0</v>
      </c>
      <c r="Q76" s="6">
        <f ca="1">[3]RENewCap!Q417</f>
        <v>511.18</v>
      </c>
      <c r="R76" s="6"/>
      <c r="S76" s="6"/>
      <c r="T76" s="6"/>
    </row>
    <row r="78" spans="1:20" ht="14.45" x14ac:dyDescent="0.3">
      <c r="A78" t="s">
        <v>16</v>
      </c>
      <c r="B78">
        <f>[2]Sum!B69</f>
        <v>2010</v>
      </c>
      <c r="C78" s="6">
        <f>[2]RENewCap!C397</f>
        <v>0</v>
      </c>
      <c r="D78" s="6">
        <f>[2]RENewCap!D397</f>
        <v>2</v>
      </c>
      <c r="E78" s="6">
        <f>[2]RENewCap!E397</f>
        <v>0</v>
      </c>
      <c r="F78" s="6">
        <f>[2]RENewCap!F397</f>
        <v>0</v>
      </c>
      <c r="G78" s="6">
        <f>[2]RENewCap!G397</f>
        <v>0</v>
      </c>
      <c r="H78" s="6">
        <f>[2]RENewCap!H397</f>
        <v>0</v>
      </c>
      <c r="I78" s="6">
        <f>[2]RENewCap!I397</f>
        <v>0</v>
      </c>
      <c r="J78" s="6">
        <f>[2]RENewCap!J397</f>
        <v>0</v>
      </c>
      <c r="K78" s="6">
        <f>[2]RENewCap!K397</f>
        <v>0</v>
      </c>
      <c r="L78" s="6">
        <f>[2]RENewCap!L397</f>
        <v>2</v>
      </c>
      <c r="M78" s="6">
        <f>[2]RENewCap!M397</f>
        <v>31.88</v>
      </c>
      <c r="N78" s="6">
        <f>[2]RENewCap!N397</f>
        <v>0</v>
      </c>
      <c r="O78" s="6">
        <f>[2]RENewCap!O397</f>
        <v>0</v>
      </c>
      <c r="P78" s="6">
        <f>[2]RENewCap!P397</f>
        <v>0</v>
      </c>
      <c r="Q78" s="6">
        <f>[2]RENewCap!Q397</f>
        <v>31.88</v>
      </c>
      <c r="R78" s="6"/>
      <c r="S78" s="6"/>
      <c r="T78" s="6"/>
    </row>
    <row r="79" spans="1:20" ht="14.45" x14ac:dyDescent="0.3">
      <c r="B79">
        <f>[2]Sum!B70</f>
        <v>2011</v>
      </c>
      <c r="C79" s="6">
        <f>[2]RENewCap!C398</f>
        <v>0</v>
      </c>
      <c r="D79" s="6">
        <f>[2]RENewCap!D398</f>
        <v>302.10000000000002</v>
      </c>
      <c r="E79" s="6">
        <f>[2]RENewCap!E398</f>
        <v>3033</v>
      </c>
      <c r="F79" s="6">
        <f>[2]RENewCap!F398</f>
        <v>0</v>
      </c>
      <c r="G79" s="6">
        <f>[2]RENewCap!G398</f>
        <v>0</v>
      </c>
      <c r="H79" s="6">
        <f>[2]RENewCap!H398</f>
        <v>0</v>
      </c>
      <c r="I79" s="6">
        <f>[2]RENewCap!I398</f>
        <v>0</v>
      </c>
      <c r="J79" s="6">
        <f>[2]RENewCap!J398</f>
        <v>0</v>
      </c>
      <c r="K79" s="6">
        <f>[2]RENewCap!K398</f>
        <v>0</v>
      </c>
      <c r="L79" s="6">
        <f>[2]RENewCap!L398</f>
        <v>3335.1</v>
      </c>
      <c r="M79" s="6">
        <f>[2]RENewCap!M398</f>
        <v>1309.7299999999998</v>
      </c>
      <c r="N79" s="6">
        <f>[2]RENewCap!N398</f>
        <v>0</v>
      </c>
      <c r="O79" s="6">
        <f>[2]RENewCap!O398</f>
        <v>0</v>
      </c>
      <c r="P79" s="6">
        <f>[2]RENewCap!P398</f>
        <v>0</v>
      </c>
      <c r="Q79" s="6">
        <f>[2]RENewCap!Q398</f>
        <v>1309.7299999999998</v>
      </c>
      <c r="R79" s="6"/>
      <c r="S79" s="6"/>
      <c r="T79" s="6"/>
    </row>
    <row r="80" spans="1:20" ht="14.45" x14ac:dyDescent="0.3">
      <c r="B80">
        <f>[2]Sum!B71</f>
        <v>2012</v>
      </c>
      <c r="C80" s="6">
        <f>[2]RENewCap!C399</f>
        <v>0</v>
      </c>
      <c r="D80" s="6">
        <f>[2]RENewCap!D399</f>
        <v>261.33999999999997</v>
      </c>
      <c r="E80" s="6">
        <f>[2]RENewCap!E399</f>
        <v>4366</v>
      </c>
      <c r="F80" s="6">
        <f>[2]RENewCap!F399</f>
        <v>0</v>
      </c>
      <c r="G80" s="6">
        <f>[2]RENewCap!G399</f>
        <v>0</v>
      </c>
      <c r="H80" s="6">
        <f>[2]RENewCap!H399</f>
        <v>30</v>
      </c>
      <c r="I80" s="6">
        <f>[2]RENewCap!I399</f>
        <v>40</v>
      </c>
      <c r="J80" s="6">
        <f>[2]RENewCap!J399</f>
        <v>0</v>
      </c>
      <c r="K80" s="6">
        <f>[2]RENewCap!K399</f>
        <v>1</v>
      </c>
      <c r="L80" s="6">
        <f>[2]RENewCap!L399</f>
        <v>4698.34</v>
      </c>
      <c r="M80" s="6">
        <f>[2]RENewCap!M399</f>
        <v>891.43999999999994</v>
      </c>
      <c r="N80" s="6">
        <f>[2]RENewCap!N399</f>
        <v>0</v>
      </c>
      <c r="O80" s="6">
        <f>[2]RENewCap!O399</f>
        <v>0</v>
      </c>
      <c r="P80" s="6">
        <f>[2]RENewCap!P399</f>
        <v>0</v>
      </c>
      <c r="Q80" s="6">
        <f>[2]RENewCap!Q399</f>
        <v>891.43999999999994</v>
      </c>
      <c r="R80" s="6"/>
      <c r="S80" s="6"/>
      <c r="T80" s="6"/>
    </row>
    <row r="81" spans="2:20" ht="14.45" x14ac:dyDescent="0.3">
      <c r="B81">
        <f>[2]Sum!B72</f>
        <v>2013</v>
      </c>
      <c r="C81" s="6">
        <f>[2]RENewCap!C400</f>
        <v>0</v>
      </c>
      <c r="D81" s="6">
        <f>[2]RENewCap!D400</f>
        <v>115.21000000000001</v>
      </c>
      <c r="E81" s="6">
        <f>[2]RENewCap!E400</f>
        <v>2371.2999999999997</v>
      </c>
      <c r="F81" s="6">
        <f>[2]RENewCap!F400</f>
        <v>0</v>
      </c>
      <c r="G81" s="6">
        <f>[2]RENewCap!G400</f>
        <v>384</v>
      </c>
      <c r="H81" s="6">
        <f>[2]RENewCap!H400</f>
        <v>35</v>
      </c>
      <c r="I81" s="6">
        <f>[2]RENewCap!I400</f>
        <v>21.39</v>
      </c>
      <c r="J81" s="6">
        <f>[2]RENewCap!J400</f>
        <v>0</v>
      </c>
      <c r="K81" s="6">
        <f>[2]RENewCap!K400</f>
        <v>20</v>
      </c>
      <c r="L81" s="6">
        <f>[2]RENewCap!L400</f>
        <v>2946.8999999999996</v>
      </c>
      <c r="M81" s="6">
        <f>[2]RENewCap!M400</f>
        <v>275.39</v>
      </c>
      <c r="N81" s="6">
        <f>[2]RENewCap!N400</f>
        <v>0</v>
      </c>
      <c r="O81" s="6">
        <f>[2]RENewCap!O400</f>
        <v>0</v>
      </c>
      <c r="P81" s="6">
        <f>[2]RENewCap!P400</f>
        <v>7.8000000000000007</v>
      </c>
      <c r="Q81" s="6">
        <f>[2]RENewCap!Q400</f>
        <v>283.19</v>
      </c>
      <c r="R81" s="6"/>
      <c r="S81" s="6"/>
      <c r="T81" s="6"/>
    </row>
    <row r="82" spans="2:20" ht="14.45" x14ac:dyDescent="0.3">
      <c r="B82">
        <f>[2]Sum!B73</f>
        <v>2014</v>
      </c>
      <c r="C82" s="6">
        <f>[2]RENewCap!C401</f>
        <v>0</v>
      </c>
      <c r="D82" s="6">
        <f>[2]RENewCap!D401</f>
        <v>144.16</v>
      </c>
      <c r="E82" s="6">
        <f>[2]RENewCap!E401</f>
        <v>897.23</v>
      </c>
      <c r="F82" s="6">
        <f>[2]RENewCap!F401</f>
        <v>0</v>
      </c>
      <c r="G82" s="6">
        <f>[2]RENewCap!G401</f>
        <v>6</v>
      </c>
      <c r="H82" s="6">
        <f>[2]RENewCap!H401</f>
        <v>193.8</v>
      </c>
      <c r="I82" s="6">
        <f>[2]RENewCap!I401</f>
        <v>89.88</v>
      </c>
      <c r="J82" s="6">
        <f>[2]RENewCap!J401</f>
        <v>0</v>
      </c>
      <c r="K82" s="6">
        <f>[2]RENewCap!K401</f>
        <v>426.17999999999995</v>
      </c>
      <c r="L82" s="6">
        <f>[2]RENewCap!L401</f>
        <v>1757.25</v>
      </c>
      <c r="M82" s="6">
        <f>[2]RENewCap!M401</f>
        <v>209.40999999999997</v>
      </c>
      <c r="N82" s="6">
        <f>[2]RENewCap!N401</f>
        <v>0</v>
      </c>
      <c r="O82" s="6">
        <f>[2]RENewCap!O401</f>
        <v>302.53000000000003</v>
      </c>
      <c r="P82" s="6">
        <f>[2]RENewCap!P401</f>
        <v>7</v>
      </c>
      <c r="Q82" s="6">
        <f>[2]RENewCap!Q401</f>
        <v>518.93999999999994</v>
      </c>
      <c r="R82" s="6"/>
      <c r="S82" s="6"/>
      <c r="T82" s="6"/>
    </row>
    <row r="83" spans="2:20" ht="14.45" x14ac:dyDescent="0.3">
      <c r="B83">
        <f>[2]Sum!B74</f>
        <v>2015</v>
      </c>
      <c r="C83" s="6">
        <f>[2]RENewCap!C402</f>
        <v>0</v>
      </c>
      <c r="D83" s="6">
        <f>[2]RENewCap!D402</f>
        <v>2</v>
      </c>
      <c r="E83" s="6">
        <f>[2]RENewCap!E402</f>
        <v>3088.3199999999997</v>
      </c>
      <c r="F83" s="6">
        <f>[2]RENewCap!F402</f>
        <v>0</v>
      </c>
      <c r="G83" s="6">
        <f>[2]RENewCap!G402</f>
        <v>557.41</v>
      </c>
      <c r="H83" s="6">
        <f>[2]RENewCap!H402</f>
        <v>101.5</v>
      </c>
      <c r="I83" s="6">
        <f>[2]RENewCap!I402</f>
        <v>166.2</v>
      </c>
      <c r="J83" s="6">
        <f>[2]RENewCap!J402</f>
        <v>0</v>
      </c>
      <c r="K83" s="6">
        <f>[2]RENewCap!K402</f>
        <v>506.04</v>
      </c>
      <c r="L83" s="6">
        <f>[2]RENewCap!L402</f>
        <v>4421.47</v>
      </c>
      <c r="M83" s="6">
        <f>[2]RENewCap!M402</f>
        <v>161.63</v>
      </c>
      <c r="N83" s="6">
        <f>[2]RENewCap!N402</f>
        <v>0</v>
      </c>
      <c r="O83" s="6">
        <f>[2]RENewCap!O402</f>
        <v>52.16</v>
      </c>
      <c r="P83" s="6">
        <f>[2]RENewCap!P402</f>
        <v>2.7800000000000002</v>
      </c>
      <c r="Q83" s="6">
        <f>[2]RENewCap!Q402</f>
        <v>216.57</v>
      </c>
      <c r="R83" s="6"/>
      <c r="S83" s="6"/>
      <c r="T83" s="6"/>
    </row>
    <row r="84" spans="2:20" ht="14.45" x14ac:dyDescent="0.3">
      <c r="B84">
        <f>[2]Sum!B75</f>
        <v>2016</v>
      </c>
      <c r="C84" s="6">
        <f>[2]RENewCap!C403</f>
        <v>250</v>
      </c>
      <c r="D84" s="6">
        <f>[2]RENewCap!D403</f>
        <v>2</v>
      </c>
      <c r="E84" s="6">
        <f>[2]RENewCap!E403</f>
        <v>2797.87</v>
      </c>
      <c r="F84" s="6">
        <f>[2]RENewCap!F403</f>
        <v>0</v>
      </c>
      <c r="G84" s="6">
        <f>[2]RENewCap!G403</f>
        <v>26</v>
      </c>
      <c r="H84" s="6">
        <f>[2]RENewCap!H403</f>
        <v>97.77000000000001</v>
      </c>
      <c r="I84" s="6">
        <f>[2]RENewCap!I403</f>
        <v>302.84999999999997</v>
      </c>
      <c r="J84" s="6">
        <f>[2]RENewCap!J403</f>
        <v>0</v>
      </c>
      <c r="K84" s="6">
        <f>[2]RENewCap!K403</f>
        <v>42.36</v>
      </c>
      <c r="L84" s="6">
        <f>[2]RENewCap!L403</f>
        <v>3518.8500000000004</v>
      </c>
      <c r="M84" s="6">
        <f>[2]RENewCap!M403</f>
        <v>188.55999999999997</v>
      </c>
      <c r="N84" s="6">
        <f>[2]RENewCap!N403</f>
        <v>0</v>
      </c>
      <c r="O84" s="6">
        <f>[2]RENewCap!O403</f>
        <v>164.21</v>
      </c>
      <c r="P84" s="6">
        <f>[2]RENewCap!P403</f>
        <v>8</v>
      </c>
      <c r="Q84" s="6">
        <f>[2]RENewCap!Q403</f>
        <v>360.77</v>
      </c>
      <c r="R84" s="6"/>
      <c r="S84" s="6"/>
      <c r="T84" s="6"/>
    </row>
    <row r="85" spans="2:20" ht="14.45" x14ac:dyDescent="0.3">
      <c r="B85">
        <f>[2]Sum!B76</f>
        <v>2017</v>
      </c>
      <c r="C85" s="6">
        <f>[2]RENewCap!C404</f>
        <v>0</v>
      </c>
      <c r="D85" s="6">
        <f>[2]RENewCap!D404</f>
        <v>2</v>
      </c>
      <c r="E85" s="6">
        <f>[2]RENewCap!E404</f>
        <v>1968.42</v>
      </c>
      <c r="F85" s="6">
        <f>[2]RENewCap!F404</f>
        <v>0</v>
      </c>
      <c r="G85" s="6">
        <f>[2]RENewCap!G404</f>
        <v>3279.2</v>
      </c>
      <c r="H85" s="6">
        <f>[2]RENewCap!H404</f>
        <v>8.5</v>
      </c>
      <c r="I85" s="6">
        <f>[2]RENewCap!I404</f>
        <v>32.78</v>
      </c>
      <c r="J85" s="6">
        <f>[2]RENewCap!J404</f>
        <v>0</v>
      </c>
      <c r="K85" s="6">
        <f>[2]RENewCap!K404</f>
        <v>19.329999999999998</v>
      </c>
      <c r="L85" s="6">
        <f>[2]RENewCap!L404</f>
        <v>5310.2300000000005</v>
      </c>
      <c r="M85" s="6">
        <f>[2]RENewCap!M404</f>
        <v>194.17000000000002</v>
      </c>
      <c r="N85" s="6">
        <f>[2]RENewCap!N404</f>
        <v>0</v>
      </c>
      <c r="O85" s="6">
        <f>[2]RENewCap!O404</f>
        <v>171.55999999999997</v>
      </c>
      <c r="P85" s="6">
        <f>[2]RENewCap!P404</f>
        <v>0</v>
      </c>
      <c r="Q85" s="6">
        <f>[2]RENewCap!Q404</f>
        <v>365.72999999999996</v>
      </c>
      <c r="R85" s="6"/>
      <c r="S85" s="6"/>
      <c r="T85" s="6"/>
    </row>
    <row r="86" spans="2:20" ht="14.45" x14ac:dyDescent="0.3">
      <c r="B86">
        <f>[2]Sum!B77</f>
        <v>2018</v>
      </c>
      <c r="C86" s="6">
        <f>[2]RENewCap!C405</f>
        <v>111.07</v>
      </c>
      <c r="D86" s="6">
        <f>[2]RENewCap!D405</f>
        <v>2</v>
      </c>
      <c r="E86" s="6">
        <f>[2]RENewCap!E405</f>
        <v>1800</v>
      </c>
      <c r="F86" s="6">
        <f>[2]RENewCap!F405</f>
        <v>0</v>
      </c>
      <c r="G86" s="6">
        <f>[2]RENewCap!G405</f>
        <v>1005.77</v>
      </c>
      <c r="H86" s="6">
        <f>[2]RENewCap!H405</f>
        <v>177.47</v>
      </c>
      <c r="I86" s="6">
        <f>[2]RENewCap!I405</f>
        <v>4.21</v>
      </c>
      <c r="J86" s="6">
        <f>[2]RENewCap!J405</f>
        <v>0</v>
      </c>
      <c r="K86" s="6">
        <f>[2]RENewCap!K405</f>
        <v>15.28</v>
      </c>
      <c r="L86" s="6">
        <f>[2]RENewCap!L405</f>
        <v>3115.7999999999997</v>
      </c>
      <c r="M86" s="6">
        <f>[2]RENewCap!M405</f>
        <v>203.84</v>
      </c>
      <c r="N86" s="6">
        <f>[2]RENewCap!N405</f>
        <v>0</v>
      </c>
      <c r="O86" s="6">
        <f>[2]RENewCap!O405</f>
        <v>136.58000000000001</v>
      </c>
      <c r="P86" s="6">
        <f>[2]RENewCap!P405</f>
        <v>0</v>
      </c>
      <c r="Q86" s="6">
        <f>[2]RENewCap!Q405</f>
        <v>340.42</v>
      </c>
      <c r="R86" s="6"/>
      <c r="S86" s="6"/>
      <c r="T86" s="6"/>
    </row>
    <row r="87" spans="2:20" ht="14.45" x14ac:dyDescent="0.3">
      <c r="B87">
        <f>[2]Sum!B78</f>
        <v>2019</v>
      </c>
      <c r="C87" s="6">
        <f>[2]RENewCap!C406</f>
        <v>0</v>
      </c>
      <c r="D87" s="6">
        <f>[2]RENewCap!D406</f>
        <v>2</v>
      </c>
      <c r="E87" s="6">
        <f>[2]RENewCap!E406</f>
        <v>1904.49</v>
      </c>
      <c r="F87" s="6">
        <f>[2]RENewCap!F406</f>
        <v>0</v>
      </c>
      <c r="G87" s="6">
        <f>[2]RENewCap!G406</f>
        <v>589.49</v>
      </c>
      <c r="H87" s="6">
        <f>[2]RENewCap!H406</f>
        <v>12.66</v>
      </c>
      <c r="I87" s="6">
        <f>[2]RENewCap!I406</f>
        <v>89.57</v>
      </c>
      <c r="J87" s="6">
        <f>[2]RENewCap!J406</f>
        <v>0</v>
      </c>
      <c r="K87" s="6">
        <f>[2]RENewCap!K406</f>
        <v>16.3</v>
      </c>
      <c r="L87" s="6">
        <f>[2]RENewCap!L406</f>
        <v>2614.5100000000002</v>
      </c>
      <c r="M87" s="6">
        <f>[2]RENewCap!M406</f>
        <v>198.59</v>
      </c>
      <c r="N87" s="6">
        <f>[2]RENewCap!N406</f>
        <v>0</v>
      </c>
      <c r="O87" s="6">
        <f>[2]RENewCap!O406</f>
        <v>91.759999999999991</v>
      </c>
      <c r="P87" s="6">
        <f>[2]RENewCap!P406</f>
        <v>7.6</v>
      </c>
      <c r="Q87" s="6">
        <f>[2]RENewCap!Q406</f>
        <v>297.95</v>
      </c>
      <c r="R87" s="6"/>
      <c r="S87" s="6"/>
      <c r="T87" s="6"/>
    </row>
    <row r="88" spans="2:20" ht="14.45" x14ac:dyDescent="0.3">
      <c r="B88">
        <f>[2]Sum!B79</f>
        <v>2020</v>
      </c>
      <c r="C88" s="6">
        <f>[2]RENewCap!C407</f>
        <v>0</v>
      </c>
      <c r="D88" s="6">
        <f>[2]RENewCap!D407</f>
        <v>2</v>
      </c>
      <c r="E88" s="6">
        <f>[2]RENewCap!E407</f>
        <v>1307.1400000000001</v>
      </c>
      <c r="F88" s="6">
        <f>[2]RENewCap!F407</f>
        <v>0</v>
      </c>
      <c r="G88" s="6">
        <f>[2]RENewCap!G407</f>
        <v>1620.8</v>
      </c>
      <c r="H88" s="6">
        <f>[2]RENewCap!H407</f>
        <v>22.310000000000002</v>
      </c>
      <c r="I88" s="6">
        <f>[2]RENewCap!I407</f>
        <v>58.370000000000005</v>
      </c>
      <c r="J88" s="6">
        <f>[2]RENewCap!J407</f>
        <v>0</v>
      </c>
      <c r="K88" s="6">
        <f>[2]RENewCap!K407</f>
        <v>17.97</v>
      </c>
      <c r="L88" s="6">
        <f>[2]RENewCap!L407</f>
        <v>3028.5899999999997</v>
      </c>
      <c r="M88" s="6">
        <f>[2]RENewCap!M407</f>
        <v>184.02999999999997</v>
      </c>
      <c r="N88" s="6">
        <f>[2]RENewCap!N407</f>
        <v>0</v>
      </c>
      <c r="O88" s="6">
        <f>[2]RENewCap!O407</f>
        <v>157.88</v>
      </c>
      <c r="P88" s="6">
        <f>[2]RENewCap!P407</f>
        <v>10</v>
      </c>
      <c r="Q88" s="6">
        <f>[2]RENewCap!Q407</f>
        <v>351.91</v>
      </c>
      <c r="R88" s="6"/>
      <c r="S88" s="6"/>
      <c r="T88" s="6"/>
    </row>
    <row r="89" spans="2:20" ht="14.45" x14ac:dyDescent="0.3">
      <c r="B89">
        <f>[2]Sum!B80</f>
        <v>2021</v>
      </c>
      <c r="C89" s="6">
        <f>[2]RENewCap!C408</f>
        <v>0</v>
      </c>
      <c r="D89" s="6">
        <f>[2]RENewCap!D408</f>
        <v>2</v>
      </c>
      <c r="E89" s="6">
        <f>[2]RENewCap!E408</f>
        <v>247.67000000000002</v>
      </c>
      <c r="F89" s="6">
        <f>[2]RENewCap!F408</f>
        <v>0</v>
      </c>
      <c r="G89" s="6">
        <f>[2]RENewCap!G408</f>
        <v>1587.03</v>
      </c>
      <c r="H89" s="6">
        <f>[2]RENewCap!H408</f>
        <v>37.03</v>
      </c>
      <c r="I89" s="6">
        <f>[2]RENewCap!I408</f>
        <v>79.240000000000009</v>
      </c>
      <c r="J89" s="6">
        <f>[2]RENewCap!J408</f>
        <v>0</v>
      </c>
      <c r="K89" s="6">
        <f>[2]RENewCap!K408</f>
        <v>20.76</v>
      </c>
      <c r="L89" s="6">
        <f>[2]RENewCap!L408</f>
        <v>1973.73</v>
      </c>
      <c r="M89" s="6">
        <f>[2]RENewCap!M408</f>
        <v>1486.2</v>
      </c>
      <c r="N89" s="6">
        <f>[2]RENewCap!N408</f>
        <v>0</v>
      </c>
      <c r="O89" s="6">
        <f>[2]RENewCap!O408</f>
        <v>191.83</v>
      </c>
      <c r="P89" s="6">
        <f>[2]RENewCap!P408</f>
        <v>2.2000000000000002</v>
      </c>
      <c r="Q89" s="6">
        <f>[2]RENewCap!Q408</f>
        <v>1680.2299999999998</v>
      </c>
      <c r="R89" s="6"/>
      <c r="S89" s="6"/>
      <c r="T89" s="6"/>
    </row>
    <row r="90" spans="2:20" ht="14.45" x14ac:dyDescent="0.3">
      <c r="B90">
        <f>[2]Sum!B81</f>
        <v>2022</v>
      </c>
      <c r="C90" s="6">
        <f>[2]RENewCap!C409</f>
        <v>0</v>
      </c>
      <c r="D90" s="6">
        <f>[2]RENewCap!D409</f>
        <v>2</v>
      </c>
      <c r="E90" s="6">
        <f>[2]RENewCap!E409</f>
        <v>26.65</v>
      </c>
      <c r="F90" s="6">
        <f>[2]RENewCap!F409</f>
        <v>0</v>
      </c>
      <c r="G90" s="6">
        <f>[2]RENewCap!G409</f>
        <v>1670.5</v>
      </c>
      <c r="H90" s="6">
        <f>[2]RENewCap!H409</f>
        <v>32.410000000000004</v>
      </c>
      <c r="I90" s="6">
        <f>[2]RENewCap!I409</f>
        <v>246.3</v>
      </c>
      <c r="J90" s="6">
        <f>[2]RENewCap!J409</f>
        <v>0</v>
      </c>
      <c r="K90" s="6">
        <f>[2]RENewCap!K409</f>
        <v>45.66</v>
      </c>
      <c r="L90" s="6">
        <f>[2]RENewCap!L409</f>
        <v>2023.52</v>
      </c>
      <c r="M90" s="6">
        <f>[2]RENewCap!M409</f>
        <v>1071.9699999999998</v>
      </c>
      <c r="N90" s="6">
        <f>[2]RENewCap!N409</f>
        <v>0</v>
      </c>
      <c r="O90" s="6">
        <f>[2]RENewCap!O409</f>
        <v>266.52</v>
      </c>
      <c r="P90" s="6">
        <f>[2]RENewCap!P409</f>
        <v>10.69</v>
      </c>
      <c r="Q90" s="6">
        <f>[2]RENewCap!Q409</f>
        <v>1349.1799999999998</v>
      </c>
      <c r="R90" s="6"/>
      <c r="S90" s="6"/>
      <c r="T90" s="6"/>
    </row>
    <row r="91" spans="2:20" ht="14.45" x14ac:dyDescent="0.3">
      <c r="B91">
        <f>[2]Sum!B82</f>
        <v>2023</v>
      </c>
      <c r="C91" s="6">
        <f>[2]RENewCap!C410</f>
        <v>0</v>
      </c>
      <c r="D91" s="6">
        <f>[2]RENewCap!D410</f>
        <v>2</v>
      </c>
      <c r="E91" s="6">
        <f>[2]RENewCap!E410</f>
        <v>1.35</v>
      </c>
      <c r="F91" s="6">
        <f>[2]RENewCap!F410</f>
        <v>0</v>
      </c>
      <c r="G91" s="6">
        <f>[2]RENewCap!G410</f>
        <v>1590.81</v>
      </c>
      <c r="H91" s="6">
        <f>[2]RENewCap!H410</f>
        <v>468.07000000000005</v>
      </c>
      <c r="I91" s="6">
        <f>[2]RENewCap!I410</f>
        <v>304.06000000000006</v>
      </c>
      <c r="J91" s="6">
        <f>[2]RENewCap!J410</f>
        <v>0</v>
      </c>
      <c r="K91" s="6">
        <f>[2]RENewCap!K410</f>
        <v>26.86</v>
      </c>
      <c r="L91" s="6">
        <f>[2]RENewCap!L410</f>
        <v>2393.15</v>
      </c>
      <c r="M91" s="6">
        <f>[2]RENewCap!M410</f>
        <v>278.25000000000006</v>
      </c>
      <c r="N91" s="6">
        <f>[2]RENewCap!N410</f>
        <v>0</v>
      </c>
      <c r="O91" s="6">
        <f>[2]RENewCap!O410</f>
        <v>210.97000000000003</v>
      </c>
      <c r="P91" s="6">
        <f>[2]RENewCap!P410</f>
        <v>2.84</v>
      </c>
      <c r="Q91" s="6">
        <f>[2]RENewCap!Q410</f>
        <v>492.06000000000006</v>
      </c>
      <c r="R91" s="6"/>
      <c r="S91" s="6"/>
      <c r="T91" s="6"/>
    </row>
    <row r="92" spans="2:20" ht="14.45" x14ac:dyDescent="0.3">
      <c r="B92">
        <f>[2]Sum!B83</f>
        <v>2024</v>
      </c>
      <c r="C92" s="6">
        <f>[2]RENewCap!C411</f>
        <v>0</v>
      </c>
      <c r="D92" s="6">
        <f>[2]RENewCap!D411</f>
        <v>2</v>
      </c>
      <c r="E92" s="6">
        <f>[2]RENewCap!E411</f>
        <v>1.82</v>
      </c>
      <c r="F92" s="6">
        <f>[2]RENewCap!F411</f>
        <v>0</v>
      </c>
      <c r="G92" s="6">
        <f>[2]RENewCap!G411</f>
        <v>1005.57</v>
      </c>
      <c r="H92" s="6">
        <f>[2]RENewCap!H411</f>
        <v>484.83000000000004</v>
      </c>
      <c r="I92" s="6">
        <f>[2]RENewCap!I411</f>
        <v>773.01999999999975</v>
      </c>
      <c r="J92" s="6">
        <f>[2]RENewCap!J411</f>
        <v>0</v>
      </c>
      <c r="K92" s="6">
        <f>[2]RENewCap!K411</f>
        <v>28.18</v>
      </c>
      <c r="L92" s="6">
        <f>[2]RENewCap!L411</f>
        <v>2295.4199999999996</v>
      </c>
      <c r="M92" s="6">
        <f>[2]RENewCap!M411</f>
        <v>139.43</v>
      </c>
      <c r="N92" s="6">
        <f>[2]RENewCap!N411</f>
        <v>0</v>
      </c>
      <c r="O92" s="6">
        <f>[2]RENewCap!O411</f>
        <v>236.54</v>
      </c>
      <c r="P92" s="6">
        <f>[2]RENewCap!P411</f>
        <v>3.04</v>
      </c>
      <c r="Q92" s="6">
        <f>[2]RENewCap!Q411</f>
        <v>379.01</v>
      </c>
      <c r="R92" s="6"/>
      <c r="S92" s="6"/>
      <c r="T92" s="6"/>
    </row>
    <row r="93" spans="2:20" ht="14.45" x14ac:dyDescent="0.3">
      <c r="B93">
        <f>[2]Sum!B84</f>
        <v>2025</v>
      </c>
      <c r="C93" s="6">
        <f>[2]RENewCap!C412</f>
        <v>0</v>
      </c>
      <c r="D93" s="6">
        <f>[2]RENewCap!D412</f>
        <v>2</v>
      </c>
      <c r="E93" s="6">
        <f>[2]RENewCap!E412</f>
        <v>1.72</v>
      </c>
      <c r="F93" s="6">
        <f>[2]RENewCap!F412</f>
        <v>0</v>
      </c>
      <c r="G93" s="6">
        <f>[2]RENewCap!G412</f>
        <v>1091.54</v>
      </c>
      <c r="H93" s="6">
        <f>[2]RENewCap!H412</f>
        <v>33.269999999999996</v>
      </c>
      <c r="I93" s="6">
        <f>[2]RENewCap!I412</f>
        <v>482.24</v>
      </c>
      <c r="J93" s="6">
        <f>[2]RENewCap!J412</f>
        <v>0</v>
      </c>
      <c r="K93" s="6">
        <f>[2]RENewCap!K412</f>
        <v>23.94</v>
      </c>
      <c r="L93" s="6">
        <f>[2]RENewCap!L412</f>
        <v>1634.7099999999998</v>
      </c>
      <c r="M93" s="6">
        <f>[2]RENewCap!M412</f>
        <v>205.94</v>
      </c>
      <c r="N93" s="6">
        <f>[2]RENewCap!N412</f>
        <v>0</v>
      </c>
      <c r="O93" s="6">
        <f>[2]RENewCap!O412</f>
        <v>116.81</v>
      </c>
      <c r="P93" s="6">
        <f>[2]RENewCap!P412</f>
        <v>0.53</v>
      </c>
      <c r="Q93" s="6">
        <f>[2]RENewCap!Q412</f>
        <v>323.28000000000003</v>
      </c>
      <c r="R93" s="6"/>
      <c r="S93" s="6"/>
      <c r="T93" s="6"/>
    </row>
    <row r="94" spans="2:20" ht="14.45" x14ac:dyDescent="0.3">
      <c r="B94">
        <f>[2]Sum!B85</f>
        <v>2026</v>
      </c>
      <c r="C94" s="6">
        <f>[2]RENewCap!C413</f>
        <v>0</v>
      </c>
      <c r="D94" s="6">
        <f>[2]RENewCap!D413</f>
        <v>2</v>
      </c>
      <c r="E94" s="6">
        <f>[2]RENewCap!E413</f>
        <v>1.92</v>
      </c>
      <c r="F94" s="6">
        <f>[2]RENewCap!F413</f>
        <v>0</v>
      </c>
      <c r="G94" s="6">
        <f>[2]RENewCap!G413</f>
        <v>1171.42</v>
      </c>
      <c r="H94" s="6">
        <f>[2]RENewCap!H413</f>
        <v>321.02999999999997</v>
      </c>
      <c r="I94" s="6">
        <f>[2]RENewCap!I413</f>
        <v>727.81000000000017</v>
      </c>
      <c r="J94" s="6">
        <f>[2]RENewCap!J413</f>
        <v>0</v>
      </c>
      <c r="K94" s="6">
        <f>[2]RENewCap!K413</f>
        <v>25.12</v>
      </c>
      <c r="L94" s="6">
        <f>[2]RENewCap!L413</f>
        <v>2249.3000000000002</v>
      </c>
      <c r="M94" s="6">
        <f>[2]RENewCap!M413</f>
        <v>193.74</v>
      </c>
      <c r="N94" s="6">
        <f>[2]RENewCap!N413</f>
        <v>0</v>
      </c>
      <c r="O94" s="6">
        <f>[2]RENewCap!O413</f>
        <v>246.13</v>
      </c>
      <c r="P94" s="6">
        <f>[2]RENewCap!P413</f>
        <v>9.75</v>
      </c>
      <c r="Q94" s="6">
        <f>[2]RENewCap!Q413</f>
        <v>449.62</v>
      </c>
      <c r="R94" s="6"/>
      <c r="S94" s="6"/>
      <c r="T94" s="6"/>
    </row>
    <row r="95" spans="2:20" ht="14.45" x14ac:dyDescent="0.3">
      <c r="B95">
        <f>[2]Sum!B86</f>
        <v>2027</v>
      </c>
      <c r="C95" s="6">
        <f>[2]RENewCap!C414</f>
        <v>0</v>
      </c>
      <c r="D95" s="6">
        <f>[2]RENewCap!D414</f>
        <v>2</v>
      </c>
      <c r="E95" s="6">
        <f>[2]RENewCap!E414</f>
        <v>114.04</v>
      </c>
      <c r="F95" s="6">
        <f>[2]RENewCap!F414</f>
        <v>0</v>
      </c>
      <c r="G95" s="6">
        <f>[2]RENewCap!G414</f>
        <v>102.24</v>
      </c>
      <c r="H95" s="6">
        <f>[2]RENewCap!H414</f>
        <v>123.96000000000001</v>
      </c>
      <c r="I95" s="6">
        <f>[2]RENewCap!I414</f>
        <v>233.17000000000002</v>
      </c>
      <c r="J95" s="6">
        <f>[2]RENewCap!J414</f>
        <v>31.93</v>
      </c>
      <c r="K95" s="6">
        <f>[2]RENewCap!K414</f>
        <v>41.93</v>
      </c>
      <c r="L95" s="6">
        <f>[2]RENewCap!L414</f>
        <v>649.27</v>
      </c>
      <c r="M95" s="6">
        <f>[2]RENewCap!M414</f>
        <v>240.73999999999998</v>
      </c>
      <c r="N95" s="6">
        <f>[2]RENewCap!N414</f>
        <v>0</v>
      </c>
      <c r="O95" s="6">
        <f>[2]RENewCap!O414</f>
        <v>267.79999999999995</v>
      </c>
      <c r="P95" s="6">
        <f>[2]RENewCap!P414</f>
        <v>86.740000000000009</v>
      </c>
      <c r="Q95" s="6">
        <f>[2]RENewCap!Q414</f>
        <v>595.28</v>
      </c>
      <c r="R95" s="6"/>
      <c r="S95" s="6"/>
      <c r="T95" s="6"/>
    </row>
    <row r="96" spans="2:20" ht="14.45" x14ac:dyDescent="0.3">
      <c r="B96">
        <f>[2]Sum!B87</f>
        <v>2028</v>
      </c>
      <c r="C96" s="6">
        <f>[2]RENewCap!C415</f>
        <v>0</v>
      </c>
      <c r="D96" s="6">
        <f>[2]RENewCap!D415</f>
        <v>2</v>
      </c>
      <c r="E96" s="6">
        <f>[2]RENewCap!E415</f>
        <v>235.75</v>
      </c>
      <c r="F96" s="6">
        <f>[2]RENewCap!F415</f>
        <v>0</v>
      </c>
      <c r="G96" s="6">
        <f>[2]RENewCap!G415</f>
        <v>157.44</v>
      </c>
      <c r="H96" s="6">
        <f>[2]RENewCap!H415</f>
        <v>102.47</v>
      </c>
      <c r="I96" s="6">
        <f>[2]RENewCap!I415</f>
        <v>160.00999999999996</v>
      </c>
      <c r="J96" s="6">
        <f>[2]RENewCap!J415</f>
        <v>278.51</v>
      </c>
      <c r="K96" s="6">
        <f>[2]RENewCap!K415</f>
        <v>32.340000000000003</v>
      </c>
      <c r="L96" s="6">
        <f>[2]RENewCap!L415</f>
        <v>968.5200000000001</v>
      </c>
      <c r="M96" s="6">
        <f>[2]RENewCap!M415</f>
        <v>263.23</v>
      </c>
      <c r="N96" s="6">
        <f>[2]RENewCap!N415</f>
        <v>0</v>
      </c>
      <c r="O96" s="6">
        <f>[2]RENewCap!O415</f>
        <v>259.97000000000003</v>
      </c>
      <c r="P96" s="6">
        <f>[2]RENewCap!P415</f>
        <v>37.06</v>
      </c>
      <c r="Q96" s="6">
        <f>[2]RENewCap!Q415</f>
        <v>560.26</v>
      </c>
      <c r="R96" s="6"/>
      <c r="S96" s="6"/>
      <c r="T96" s="6"/>
    </row>
    <row r="97" spans="1:27" ht="14.45" x14ac:dyDescent="0.3">
      <c r="B97">
        <f>[2]Sum!B88</f>
        <v>2029</v>
      </c>
      <c r="C97" s="6">
        <f>[2]RENewCap!C416</f>
        <v>0</v>
      </c>
      <c r="D97" s="6">
        <f>[2]RENewCap!D416</f>
        <v>2</v>
      </c>
      <c r="E97" s="6">
        <f>[2]RENewCap!E416</f>
        <v>253.69</v>
      </c>
      <c r="F97" s="6">
        <f>[2]RENewCap!F416</f>
        <v>0</v>
      </c>
      <c r="G97" s="6">
        <f>[2]RENewCap!G416</f>
        <v>0</v>
      </c>
      <c r="H97" s="6">
        <f>[2]RENewCap!H416</f>
        <v>127.80000000000001</v>
      </c>
      <c r="I97" s="6">
        <f>[2]RENewCap!I416</f>
        <v>156.66000000000003</v>
      </c>
      <c r="J97" s="6">
        <f>[2]RENewCap!J416</f>
        <v>439.27</v>
      </c>
      <c r="K97" s="6">
        <f>[2]RENewCap!K416</f>
        <v>34.92</v>
      </c>
      <c r="L97" s="6">
        <f>[2]RENewCap!L416</f>
        <v>1014.3400000000001</v>
      </c>
      <c r="M97" s="6">
        <f>[2]RENewCap!M416</f>
        <v>222.35000000000002</v>
      </c>
      <c r="N97" s="6">
        <f>[2]RENewCap!N416</f>
        <v>0</v>
      </c>
      <c r="O97" s="6">
        <f>[2]RENewCap!O416</f>
        <v>277.95999999999998</v>
      </c>
      <c r="P97" s="6">
        <f>[2]RENewCap!P416</f>
        <v>68.179999999999993</v>
      </c>
      <c r="Q97" s="6">
        <f>[2]RENewCap!Q416</f>
        <v>568.49</v>
      </c>
      <c r="R97" s="6"/>
      <c r="S97" s="6"/>
      <c r="T97" s="6"/>
    </row>
    <row r="98" spans="1:27" ht="14.45" x14ac:dyDescent="0.3">
      <c r="B98">
        <f>[2]Sum!B89</f>
        <v>2030</v>
      </c>
      <c r="C98" s="6">
        <f>[2]RENewCap!C417</f>
        <v>0</v>
      </c>
      <c r="D98" s="6">
        <f>[2]RENewCap!D417</f>
        <v>2</v>
      </c>
      <c r="E98" s="6">
        <f>[2]RENewCap!E417</f>
        <v>143.38999999999999</v>
      </c>
      <c r="F98" s="6">
        <f>[2]RENewCap!F417</f>
        <v>0</v>
      </c>
      <c r="G98" s="6">
        <f>[2]RENewCap!G417</f>
        <v>115.52</v>
      </c>
      <c r="H98" s="6">
        <f>[2]RENewCap!H417</f>
        <v>124.25</v>
      </c>
      <c r="I98" s="6">
        <f>[2]RENewCap!I417</f>
        <v>84.95</v>
      </c>
      <c r="J98" s="6">
        <f>[2]RENewCap!J417</f>
        <v>252.25</v>
      </c>
      <c r="K98" s="6">
        <f>[2]RENewCap!K417</f>
        <v>30.25</v>
      </c>
      <c r="L98" s="6">
        <f>[2]RENewCap!L417</f>
        <v>752.61000000000013</v>
      </c>
      <c r="M98" s="6">
        <f>[2]RENewCap!M417</f>
        <v>300.87</v>
      </c>
      <c r="N98" s="6">
        <f>[2]RENewCap!N417</f>
        <v>0</v>
      </c>
      <c r="O98" s="6">
        <f>[2]RENewCap!O417</f>
        <v>198.78</v>
      </c>
      <c r="P98" s="6">
        <f>[2]RENewCap!P417</f>
        <v>774.33999999999992</v>
      </c>
      <c r="Q98" s="6">
        <f>[2]RENewCap!Q417</f>
        <v>1273.9899999999998</v>
      </c>
      <c r="R98" s="6"/>
      <c r="S98" s="6"/>
      <c r="T98" s="6"/>
    </row>
    <row r="100" spans="1:27" ht="18" thickBot="1" x14ac:dyDescent="0.4">
      <c r="C100" s="4" t="s">
        <v>8</v>
      </c>
      <c r="D100" s="11"/>
      <c r="E100" s="11"/>
      <c r="T100" s="10"/>
      <c r="X100" t="str">
        <f>K101</f>
        <v>Average Generation cost ($/MWh)</v>
      </c>
    </row>
    <row r="101" spans="1:27" ht="60" customHeight="1" thickTop="1" x14ac:dyDescent="0.3">
      <c r="C101" s="12" t="s">
        <v>24</v>
      </c>
      <c r="D101" s="12" t="s">
        <v>39</v>
      </c>
      <c r="E101" s="12" t="s">
        <v>26</v>
      </c>
      <c r="F101" s="12" t="s">
        <v>21</v>
      </c>
      <c r="G101" s="12" t="s">
        <v>22</v>
      </c>
      <c r="H101" s="12" t="s">
        <v>46</v>
      </c>
      <c r="I101" s="12" t="s">
        <v>40</v>
      </c>
      <c r="J101" s="12" t="s">
        <v>23</v>
      </c>
      <c r="K101" s="12" t="s">
        <v>9</v>
      </c>
      <c r="L101" s="12" t="s">
        <v>25</v>
      </c>
      <c r="M101" s="12" t="s">
        <v>20</v>
      </c>
      <c r="N101" s="12" t="s">
        <v>41</v>
      </c>
      <c r="O101" s="12" t="s">
        <v>42</v>
      </c>
      <c r="P101" s="12" t="s">
        <v>43</v>
      </c>
      <c r="Q101" s="15" t="s">
        <v>19</v>
      </c>
      <c r="Z101" t="str">
        <f>A103</f>
        <v>Reference</v>
      </c>
      <c r="AA101" t="str">
        <f>A125</f>
        <v>Renewable</v>
      </c>
    </row>
    <row r="102" spans="1:27" ht="15" customHeight="1" x14ac:dyDescent="0.3">
      <c r="C102" s="12" t="s">
        <v>17</v>
      </c>
      <c r="D102" s="12" t="s">
        <v>17</v>
      </c>
      <c r="E102" s="12" t="s">
        <v>17</v>
      </c>
      <c r="F102" s="12" t="s">
        <v>17</v>
      </c>
      <c r="G102" s="12" t="s">
        <v>17</v>
      </c>
      <c r="H102" s="12" t="s">
        <v>17</v>
      </c>
      <c r="I102" s="12" t="s">
        <v>17</v>
      </c>
      <c r="J102" s="12" t="s">
        <v>17</v>
      </c>
      <c r="K102" s="12" t="s">
        <v>18</v>
      </c>
      <c r="L102" s="12" t="s">
        <v>17</v>
      </c>
      <c r="M102" s="12" t="s">
        <v>17</v>
      </c>
      <c r="N102" s="12" t="s">
        <v>44</v>
      </c>
      <c r="O102" s="12" t="s">
        <v>44</v>
      </c>
      <c r="P102" s="12" t="s">
        <v>45</v>
      </c>
      <c r="Q102" s="15" t="s">
        <v>17</v>
      </c>
      <c r="Z102" t="s">
        <v>18</v>
      </c>
      <c r="AA102" t="s">
        <v>18</v>
      </c>
    </row>
    <row r="103" spans="1:27" ht="14.45" x14ac:dyDescent="0.3">
      <c r="A103" t="s">
        <v>11</v>
      </c>
      <c r="B103">
        <f ca="1">[3]Sum!B130</f>
        <v>2010</v>
      </c>
      <c r="C103" s="10">
        <f ca="1">[3]Sum!D130/1000</f>
        <v>3.2234742490019549E-3</v>
      </c>
      <c r="D103" s="10">
        <f ca="1">[3]Sum!H130/1000</f>
        <v>2.0808256092000006E-2</v>
      </c>
      <c r="E103" s="10">
        <f ca="1">[3]Sum!I130/1000</f>
        <v>0</v>
      </c>
      <c r="F103" s="10">
        <f ca="1">[3]Sum!E130/1000</f>
        <v>4.6269272199999998</v>
      </c>
      <c r="G103" s="10">
        <f ca="1">([3]Sum!L130-SUM([3]Sum!G130:I130))/1000</f>
        <v>-9.0949470177292826E-16</v>
      </c>
      <c r="H103" s="10">
        <f ca="1">[3]Sum!C130/1000</f>
        <v>0.80845860771004474</v>
      </c>
      <c r="I103" s="10">
        <f ca="1">(N103-O103)*P103/1000</f>
        <v>0</v>
      </c>
      <c r="J103" s="10">
        <f ca="1">[3]Sum!L130/1000</f>
        <v>5.4594175580510464</v>
      </c>
      <c r="K103" s="11">
        <f ca="1">[3]Sum!O130</f>
        <v>139.28597855040195</v>
      </c>
      <c r="L103" s="10">
        <f ca="1">[3]Sum!T130/1000</f>
        <v>0.22896243870398547</v>
      </c>
      <c r="M103" s="10">
        <f ca="1">L103</f>
        <v>0.22896243870398547</v>
      </c>
      <c r="N103" s="6">
        <f ca="1">[3]Sum!$L101/1000</f>
        <v>26.421974845247998</v>
      </c>
      <c r="O103" s="6">
        <f>[5]Sum!$L101/1000</f>
        <v>26.421951486532798</v>
      </c>
      <c r="P103">
        <v>0</v>
      </c>
      <c r="Q103" s="16">
        <f ca="1">NPV(0.1,J103:J123)</f>
        <v>123.11123743762691</v>
      </c>
      <c r="Y103">
        <f t="shared" ref="Y103:Y123" ca="1" si="0">B103</f>
        <v>2010</v>
      </c>
      <c r="Z103" s="11">
        <f t="shared" ref="Z103:Z123" ca="1" si="1">K103</f>
        <v>139.28597855040195</v>
      </c>
      <c r="AA103" s="11">
        <f t="shared" ref="AA103:AA123" si="2">K125</f>
        <v>139.28564555477871</v>
      </c>
    </row>
    <row r="104" spans="1:27" ht="14.45" x14ac:dyDescent="0.3">
      <c r="B104">
        <f ca="1">[3]Sum!B131</f>
        <v>2011</v>
      </c>
      <c r="C104" s="10">
        <f ca="1">[3]Sum!D131/1000</f>
        <v>0.36048932824156998</v>
      </c>
      <c r="D104" s="10">
        <f ca="1">[3]Sum!H131/1000</f>
        <v>0.38792843436599994</v>
      </c>
      <c r="E104" s="10">
        <f ca="1">[3]Sum!I131/1000</f>
        <v>0</v>
      </c>
      <c r="F104" s="10">
        <f ca="1">[3]Sum!E131/1000</f>
        <v>6.3253803900000003</v>
      </c>
      <c r="G104" s="10">
        <f ca="1">([3]Sum!L131-SUM([3]Sum!G131:I131))/1000</f>
        <v>-9.0949470177292826E-16</v>
      </c>
      <c r="H104" s="10">
        <f ca="1">[3]Sum!C131/1000</f>
        <v>0.83186604138406817</v>
      </c>
      <c r="I104" s="10">
        <f t="shared" ref="I104:I123" ca="1" si="3">(N104-O104)*P104/1000</f>
        <v>0</v>
      </c>
      <c r="J104" s="10">
        <f ca="1">[3]Sum!L131/1000</f>
        <v>7.9056641939916368</v>
      </c>
      <c r="K104" s="11">
        <f ca="1">[3]Sum!O131</f>
        <v>145.84480704372967</v>
      </c>
      <c r="L104" s="10">
        <f ca="1">[3]Sum!T131/1000</f>
        <v>6.2825653202104226</v>
      </c>
      <c r="M104" s="10">
        <f t="shared" ref="M104:M123" ca="1" si="4">M103+L104</f>
        <v>6.5115277589144078</v>
      </c>
      <c r="N104" s="6">
        <f ca="1">[3]Sum!$L102/1000</f>
        <v>38.705341820251213</v>
      </c>
      <c r="O104" s="6">
        <f>[5]Sum!$L102/1000</f>
        <v>38.707280593612808</v>
      </c>
      <c r="P104">
        <v>0</v>
      </c>
      <c r="Y104">
        <f t="shared" ca="1" si="0"/>
        <v>2011</v>
      </c>
      <c r="Z104" s="11">
        <f t="shared" ca="1" si="1"/>
        <v>145.84480704372967</v>
      </c>
      <c r="AA104" s="11">
        <f t="shared" si="2"/>
        <v>145.83828979653558</v>
      </c>
    </row>
    <row r="105" spans="1:27" ht="14.45" x14ac:dyDescent="0.3">
      <c r="B105">
        <f ca="1">[3]Sum!B132</f>
        <v>2012</v>
      </c>
      <c r="C105" s="10">
        <f ca="1">[3]Sum!D132/1000</f>
        <v>0.78183407431782015</v>
      </c>
      <c r="D105" s="10">
        <f ca="1">[3]Sum!H132/1000</f>
        <v>1.0290649678860002</v>
      </c>
      <c r="E105" s="10">
        <f ca="1">[3]Sum!I132/1000</f>
        <v>1.2567053086146543E-2</v>
      </c>
      <c r="F105" s="10">
        <f ca="1">[3]Sum!E132/1000</f>
        <v>8.5769903599999999</v>
      </c>
      <c r="G105" s="10">
        <f ca="1">([3]Sum!L132-SUM([3]Sum!G132:I132))/1000</f>
        <v>-3.637978807091713E-15</v>
      </c>
      <c r="H105" s="10">
        <f ca="1">[3]Sum!C132/1000</f>
        <v>0.89445898285841097</v>
      </c>
      <c r="I105" s="10">
        <f t="shared" ca="1" si="3"/>
        <v>0</v>
      </c>
      <c r="J105" s="10">
        <f ca="1">[3]Sum!L132/1000</f>
        <v>11.294915438148378</v>
      </c>
      <c r="K105" s="11">
        <f ca="1">[3]Sum!O132</f>
        <v>155.42115579368689</v>
      </c>
      <c r="L105" s="10">
        <f ca="1">[3]Sum!T132/1000</f>
        <v>10.464356054422529</v>
      </c>
      <c r="M105" s="10">
        <f t="shared" ca="1" si="4"/>
        <v>16.975883813336935</v>
      </c>
      <c r="N105" s="6">
        <f ca="1">[3]Sum!$L103/1000</f>
        <v>53.359094541163188</v>
      </c>
      <c r="O105" s="6">
        <f>[5]Sum!$L103/1000</f>
        <v>53.363205675038394</v>
      </c>
      <c r="P105">
        <v>0</v>
      </c>
      <c r="Y105">
        <f t="shared" ca="1" si="0"/>
        <v>2012</v>
      </c>
      <c r="Z105" s="11">
        <f t="shared" ca="1" si="1"/>
        <v>155.42115579368689</v>
      </c>
      <c r="AA105" s="11">
        <f t="shared" si="2"/>
        <v>158.40442674100237</v>
      </c>
    </row>
    <row r="106" spans="1:27" ht="14.45" x14ac:dyDescent="0.3">
      <c r="B106">
        <f ca="1">[3]Sum!B133</f>
        <v>2013</v>
      </c>
      <c r="C106" s="10">
        <f ca="1">[3]Sum!D133/1000</f>
        <v>1.1219743332162895</v>
      </c>
      <c r="D106" s="10">
        <f ca="1">[3]Sum!H133/1000</f>
        <v>1.1774390867340001</v>
      </c>
      <c r="E106" s="10">
        <f ca="1">[3]Sum!I133/1000</f>
        <v>2.6958740320945623E-2</v>
      </c>
      <c r="F106" s="10">
        <f ca="1">[3]Sum!E133/1000</f>
        <v>8.9289581200000008</v>
      </c>
      <c r="G106" s="10">
        <f ca="1">([3]Sum!L133-SUM([3]Sum!G133:I133))/1000</f>
        <v>-3.637978807091713E-15</v>
      </c>
      <c r="H106" s="10">
        <f ca="1">[3]Sum!C133/1000</f>
        <v>0.92571581452136775</v>
      </c>
      <c r="I106" s="10">
        <f t="shared" ca="1" si="3"/>
        <v>0</v>
      </c>
      <c r="J106" s="10">
        <f ca="1">[3]Sum!L133/1000</f>
        <v>12.181046094792601</v>
      </c>
      <c r="K106" s="11">
        <f ca="1">[3]Sum!O133</f>
        <v>154.89922870868628</v>
      </c>
      <c r="L106" s="10">
        <f ca="1">[3]Sum!T133/1000</f>
        <v>4.7334375451482051</v>
      </c>
      <c r="M106" s="10">
        <f t="shared" ca="1" si="4"/>
        <v>21.709321358485141</v>
      </c>
      <c r="N106" s="6">
        <f ca="1">[3]Sum!$L104/1000</f>
        <v>56.034258766103996</v>
      </c>
      <c r="O106" s="6">
        <f>[5]Sum!$L104/1000</f>
        <v>56.035297428</v>
      </c>
      <c r="P106">
        <v>0</v>
      </c>
      <c r="Y106">
        <f t="shared" ca="1" si="0"/>
        <v>2013</v>
      </c>
      <c r="Z106" s="11">
        <f t="shared" ca="1" si="1"/>
        <v>154.89922870868628</v>
      </c>
      <c r="AA106" s="11">
        <f t="shared" si="2"/>
        <v>158.89639069604075</v>
      </c>
    </row>
    <row r="107" spans="1:27" ht="14.45" x14ac:dyDescent="0.3">
      <c r="B107">
        <f ca="1">[3]Sum!B134</f>
        <v>2014</v>
      </c>
      <c r="C107" s="10">
        <f ca="1">[3]Sum!D134/1000</f>
        <v>1.505092581790433</v>
      </c>
      <c r="D107" s="10">
        <f ca="1">[3]Sum!H134/1000</f>
        <v>1.3472045250840006</v>
      </c>
      <c r="E107" s="10">
        <f ca="1">[3]Sum!I134/1000</f>
        <v>2.6958740320945623E-2</v>
      </c>
      <c r="F107" s="10">
        <f ca="1">[3]Sum!E134/1000</f>
        <v>9.0480523500000025</v>
      </c>
      <c r="G107" s="10">
        <f ca="1">([3]Sum!L134-SUM([3]Sum!G134:I134))/1000</f>
        <v>-3.637978807091713E-15</v>
      </c>
      <c r="H107" s="10">
        <f ca="1">[3]Sum!C134/1000</f>
        <v>0.92620116214625381</v>
      </c>
      <c r="I107" s="10">
        <f t="shared" ca="1" si="3"/>
        <v>-1.2069717825130451E-3</v>
      </c>
      <c r="J107" s="10">
        <f ca="1">[3]Sum!L134/1000</f>
        <v>12.853509359341631</v>
      </c>
      <c r="K107" s="11">
        <f ca="1">[3]Sum!O134</f>
        <v>150.42705593138749</v>
      </c>
      <c r="L107" s="10">
        <f ca="1">[3]Sum!T134/1000</f>
        <v>4.2362275490760659</v>
      </c>
      <c r="M107" s="10">
        <f t="shared" ca="1" si="4"/>
        <v>25.945548907561207</v>
      </c>
      <c r="N107" s="6">
        <f ca="1">[3]Sum!$L105/1000</f>
        <v>56.969497253539203</v>
      </c>
      <c r="O107" s="6">
        <f>[5]Sum!$L105/1000</f>
        <v>57.790566493343995</v>
      </c>
      <c r="P107">
        <v>1.47</v>
      </c>
      <c r="Y107">
        <f t="shared" ca="1" si="0"/>
        <v>2014</v>
      </c>
      <c r="Z107" s="11">
        <f t="shared" ca="1" si="1"/>
        <v>150.42705593138749</v>
      </c>
      <c r="AA107" s="11">
        <f t="shared" si="2"/>
        <v>155.27778761114826</v>
      </c>
    </row>
    <row r="108" spans="1:27" ht="14.45" x14ac:dyDescent="0.3">
      <c r="B108">
        <f ca="1">[3]Sum!B135</f>
        <v>2015</v>
      </c>
      <c r="C108" s="10">
        <f ca="1">[3]Sum!D135/1000</f>
        <v>2.0808249478980363</v>
      </c>
      <c r="D108" s="10">
        <f ca="1">[3]Sum!H135/1000</f>
        <v>1.537673898</v>
      </c>
      <c r="E108" s="10">
        <f ca="1">[3]Sum!I135/1000</f>
        <v>9.026254246020167E-2</v>
      </c>
      <c r="F108" s="10">
        <f ca="1">[3]Sum!E135/1000</f>
        <v>8.7498985800000018</v>
      </c>
      <c r="G108" s="10">
        <f ca="1">([3]Sum!L135-SUM([3]Sum!G135:I135))/1000</f>
        <v>-1.8189894035458565E-15</v>
      </c>
      <c r="H108" s="10">
        <f ca="1">[3]Sum!C135/1000</f>
        <v>0.94567309586950077</v>
      </c>
      <c r="I108" s="10">
        <f t="shared" ca="1" si="3"/>
        <v>-2.9270964989951617E-3</v>
      </c>
      <c r="J108" s="10">
        <f ca="1">[3]Sum!L135/1000</f>
        <v>13.404333064227737</v>
      </c>
      <c r="K108" s="11">
        <f ca="1">[3]Sum!O135</f>
        <v>145.15861340352643</v>
      </c>
      <c r="L108" s="10">
        <f ca="1">[3]Sum!T135/1000</f>
        <v>8.3369872915016821</v>
      </c>
      <c r="M108" s="10">
        <f t="shared" ca="1" si="4"/>
        <v>34.282536199062889</v>
      </c>
      <c r="N108" s="6">
        <f ca="1">[3]Sum!$L106/1000</f>
        <v>54.039797953079997</v>
      </c>
      <c r="O108" s="6">
        <f>[5]Sum!$L106/1000</f>
        <v>55.035409007159984</v>
      </c>
      <c r="P108">
        <v>2.94</v>
      </c>
      <c r="Y108">
        <f t="shared" ca="1" si="0"/>
        <v>2015</v>
      </c>
      <c r="Z108" s="11">
        <f t="shared" ca="1" si="1"/>
        <v>145.15861340352643</v>
      </c>
      <c r="AA108" s="11">
        <f t="shared" si="2"/>
        <v>150.33317223271297</v>
      </c>
    </row>
    <row r="109" spans="1:27" ht="14.45" x14ac:dyDescent="0.3">
      <c r="B109">
        <f ca="1">[3]Sum!B136</f>
        <v>2016</v>
      </c>
      <c r="C109" s="10">
        <f ca="1">[3]Sum!D136/1000</f>
        <v>2.5134182086990271</v>
      </c>
      <c r="D109" s="10">
        <f ca="1">[3]Sum!H136/1000</f>
        <v>1.7977844325840002</v>
      </c>
      <c r="E109" s="10">
        <f ca="1">[3]Sum!I136/1000</f>
        <v>9.3955822033454151E-2</v>
      </c>
      <c r="F109" s="10">
        <f ca="1">[3]Sum!E136/1000</f>
        <v>9.0124241000000005</v>
      </c>
      <c r="G109" s="10">
        <f ca="1">([3]Sum!L136-SUM([3]Sum!G136:I136))/1000</f>
        <v>1.8189894035458565E-15</v>
      </c>
      <c r="H109" s="10">
        <f ca="1">[3]Sum!C136/1000</f>
        <v>0.9802691508053889</v>
      </c>
      <c r="I109" s="10">
        <f t="shared" ca="1" si="3"/>
        <v>-4.4834362480686337E-3</v>
      </c>
      <c r="J109" s="10">
        <f ca="1">[3]Sum!L136/1000</f>
        <v>14.39785171412187</v>
      </c>
      <c r="K109" s="11">
        <f ca="1">[3]Sum!O136</f>
        <v>139.33337105690993</v>
      </c>
      <c r="L109" s="10">
        <f ca="1">[3]Sum!T136/1000</f>
        <v>6.8431546855423822</v>
      </c>
      <c r="M109" s="10">
        <f t="shared" ca="1" si="4"/>
        <v>41.12569088460527</v>
      </c>
      <c r="N109" s="6">
        <f ca="1">[3]Sum!$L107/1000</f>
        <v>56.980412993409608</v>
      </c>
      <c r="O109" s="6">
        <f>[5]Sum!$L107/1000</f>
        <v>57.99706520385601</v>
      </c>
      <c r="P109">
        <v>4.41</v>
      </c>
      <c r="Y109">
        <f t="shared" ca="1" si="0"/>
        <v>2016</v>
      </c>
      <c r="Z109" s="11">
        <f t="shared" ca="1" si="1"/>
        <v>139.33337105690993</v>
      </c>
      <c r="AA109" s="11">
        <f t="shared" si="2"/>
        <v>145.10783744671252</v>
      </c>
    </row>
    <row r="110" spans="1:27" ht="14.45" x14ac:dyDescent="0.3">
      <c r="B110">
        <f ca="1">[3]Sum!B137</f>
        <v>2017</v>
      </c>
      <c r="C110" s="10">
        <f ca="1">[3]Sum!D137/1000</f>
        <v>3.4466859129972196</v>
      </c>
      <c r="D110" s="10">
        <f ca="1">[3]Sum!H137/1000</f>
        <v>1.983654337278</v>
      </c>
      <c r="E110" s="10">
        <f ca="1">[3]Sum!I137/1000</f>
        <v>0.15701022694234162</v>
      </c>
      <c r="F110" s="10">
        <f ca="1">[3]Sum!E137/1000</f>
        <v>7.8074587700000011</v>
      </c>
      <c r="G110" s="10">
        <f ca="1">([3]Sum!L137-SUM([3]Sum!G137:I137))/1000</f>
        <v>1.8189894035458565E-15</v>
      </c>
      <c r="H110" s="10">
        <f ca="1">[3]Sum!C137/1000</f>
        <v>1.0112652986671726</v>
      </c>
      <c r="I110" s="10">
        <f t="shared" ca="1" si="3"/>
        <v>-9.7256800238330002E-3</v>
      </c>
      <c r="J110" s="10">
        <f ca="1">[3]Sum!L137/1000</f>
        <v>14.406074545884733</v>
      </c>
      <c r="K110" s="11">
        <f ca="1">[3]Sum!O137</f>
        <v>130.59798906866888</v>
      </c>
      <c r="L110" s="10">
        <f ca="1">[3]Sum!T137/1000</f>
        <v>11.749352796864397</v>
      </c>
      <c r="M110" s="10">
        <f t="shared" ca="1" si="4"/>
        <v>52.875043681469663</v>
      </c>
      <c r="N110" s="6">
        <f ca="1">[3]Sum!$L108/1000</f>
        <v>49.278376756665608</v>
      </c>
      <c r="O110" s="6">
        <f>[5]Sum!$L108/1000</f>
        <v>50.932403971603193</v>
      </c>
      <c r="P110">
        <v>5.88</v>
      </c>
      <c r="Y110">
        <f t="shared" ca="1" si="0"/>
        <v>2017</v>
      </c>
      <c r="Z110" s="11">
        <f t="shared" ca="1" si="1"/>
        <v>130.59798906866888</v>
      </c>
      <c r="AA110" s="11">
        <f t="shared" si="2"/>
        <v>136.25506948054971</v>
      </c>
    </row>
    <row r="111" spans="1:27" ht="14.45" x14ac:dyDescent="0.3">
      <c r="B111">
        <f ca="1">[3]Sum!B138</f>
        <v>2018</v>
      </c>
      <c r="C111" s="10">
        <f ca="1">[3]Sum!D138/1000</f>
        <v>3.9266443793678154</v>
      </c>
      <c r="D111" s="10">
        <f ca="1">[3]Sum!H138/1000</f>
        <v>2.1952844717520001</v>
      </c>
      <c r="E111" s="10">
        <f ca="1">[3]Sum!I138/1000</f>
        <v>0.15701022694234162</v>
      </c>
      <c r="F111" s="10">
        <f ca="1">[3]Sum!E138/1000</f>
        <v>7.5387128499999987</v>
      </c>
      <c r="G111" s="10">
        <f ca="1">([3]Sum!L138-SUM([3]Sum!G138:I138))/1000</f>
        <v>0</v>
      </c>
      <c r="H111" s="10">
        <f ca="1">[3]Sum!C138/1000</f>
        <v>1.0366397343202949</v>
      </c>
      <c r="I111" s="10">
        <f t="shared" ca="1" si="3"/>
        <v>-2.4776176266989271E-2</v>
      </c>
      <c r="J111" s="10">
        <f ca="1">[3]Sum!L138/1000</f>
        <v>14.854291662382453</v>
      </c>
      <c r="K111" s="11">
        <f ca="1">[3]Sum!O138</f>
        <v>126.22322263859422</v>
      </c>
      <c r="L111" s="10">
        <f ca="1">[3]Sum!T138/1000</f>
        <v>6.7935201074466649</v>
      </c>
      <c r="M111" s="10">
        <f t="shared" ca="1" si="4"/>
        <v>59.66856378891633</v>
      </c>
      <c r="N111" s="6">
        <f ca="1">[3]Sum!$L109/1000</f>
        <v>47.478082266667194</v>
      </c>
      <c r="O111" s="6">
        <f>[5]Sum!$L109/1000</f>
        <v>50.848990602311993</v>
      </c>
      <c r="P111">
        <v>7.35</v>
      </c>
      <c r="Y111">
        <f t="shared" ca="1" si="0"/>
        <v>2018</v>
      </c>
      <c r="Z111" s="11">
        <f t="shared" ca="1" si="1"/>
        <v>126.22322263859422</v>
      </c>
      <c r="AA111" s="11">
        <f t="shared" si="2"/>
        <v>132.12676908377782</v>
      </c>
    </row>
    <row r="112" spans="1:27" ht="14.45" x14ac:dyDescent="0.3">
      <c r="B112">
        <f ca="1">[3]Sum!B139</f>
        <v>2019</v>
      </c>
      <c r="C112" s="10">
        <f ca="1">[3]Sum!D139/1000</f>
        <v>4.3849511704748103</v>
      </c>
      <c r="D112" s="10">
        <f ca="1">[3]Sum!H139/1000</f>
        <v>2.4337631267220003</v>
      </c>
      <c r="E112" s="10">
        <f ca="1">[3]Sum!I139/1000</f>
        <v>0.15701022694234162</v>
      </c>
      <c r="F112" s="10">
        <f ca="1">[3]Sum!E139/1000</f>
        <v>7.8972935000000009</v>
      </c>
      <c r="G112" s="10">
        <f ca="1">([3]Sum!L139-SUM([3]Sum!G139:I139))/1000</f>
        <v>0</v>
      </c>
      <c r="H112" s="10">
        <f ca="1">[3]Sum!C139/1000</f>
        <v>1.078912998994713</v>
      </c>
      <c r="I112" s="10">
        <f t="shared" ca="1" si="3"/>
        <v>-3.2373770471088463E-2</v>
      </c>
      <c r="J112" s="10">
        <f ca="1">[3]Sum!L139/1000</f>
        <v>15.951931023133866</v>
      </c>
      <c r="K112" s="11">
        <f ca="1">[3]Sum!O139</f>
        <v>124.8831878626879</v>
      </c>
      <c r="L112" s="10">
        <f ca="1">[3]Sum!T139/1000</f>
        <v>6.59324982814955</v>
      </c>
      <c r="M112" s="10">
        <f t="shared" ca="1" si="4"/>
        <v>66.261813617065883</v>
      </c>
      <c r="N112" s="6">
        <f ca="1">[3]Sum!$L110/1000</f>
        <v>49.882651747319997</v>
      </c>
      <c r="O112" s="6">
        <f>[5]Sum!$L110/1000</f>
        <v>53.553147265583995</v>
      </c>
      <c r="P112">
        <v>8.82</v>
      </c>
      <c r="Y112">
        <f t="shared" ca="1" si="0"/>
        <v>2019</v>
      </c>
      <c r="Z112" s="11">
        <f t="shared" ca="1" si="1"/>
        <v>124.8831878626879</v>
      </c>
      <c r="AA112" s="11">
        <f t="shared" si="2"/>
        <v>131.17318843198993</v>
      </c>
    </row>
    <row r="113" spans="1:28" ht="14.45" x14ac:dyDescent="0.3">
      <c r="B113">
        <f ca="1">[3]Sum!B140</f>
        <v>2020</v>
      </c>
      <c r="C113" s="10">
        <f ca="1">[3]Sum!D140/1000</f>
        <v>4.9773938576940715</v>
      </c>
      <c r="D113" s="10">
        <f ca="1">[3]Sum!H140/1000</f>
        <v>2.656051805922</v>
      </c>
      <c r="E113" s="10">
        <f ca="1">[3]Sum!I140/1000</f>
        <v>0.15701022694234162</v>
      </c>
      <c r="F113" s="10">
        <f ca="1">[3]Sum!E140/1000</f>
        <v>7.8946735300000013</v>
      </c>
      <c r="G113" s="10">
        <f ca="1">([3]Sum!L140-SUM([3]Sum!G140:I140))/1000</f>
        <v>3.637978807091713E-15</v>
      </c>
      <c r="H113" s="10">
        <f ca="1">[3]Sum!C140/1000</f>
        <v>1.1302151413460715</v>
      </c>
      <c r="I113" s="10">
        <f t="shared" ca="1" si="3"/>
        <v>-4.4599418015944067E-2</v>
      </c>
      <c r="J113" s="10">
        <f ca="1">[3]Sum!L140/1000</f>
        <v>16.815344561904485</v>
      </c>
      <c r="K113" s="11">
        <f ca="1">[3]Sum!O140</f>
        <v>123.04634407645661</v>
      </c>
      <c r="L113" s="10">
        <f ca="1">[3]Sum!T140/1000</f>
        <v>7.9741530534786236</v>
      </c>
      <c r="M113" s="10">
        <f t="shared" ca="1" si="4"/>
        <v>74.235966670544514</v>
      </c>
      <c r="N113" s="6">
        <f ca="1">[3]Sum!$L111/1000</f>
        <v>50.039563082188799</v>
      </c>
      <c r="O113" s="6">
        <f>[5]Sum!$L111/1000</f>
        <v>54.373811674603189</v>
      </c>
      <c r="P113">
        <v>10.29</v>
      </c>
      <c r="Y113">
        <f t="shared" ca="1" si="0"/>
        <v>2020</v>
      </c>
      <c r="Z113" s="11">
        <f t="shared" ca="1" si="1"/>
        <v>123.04634407645661</v>
      </c>
      <c r="AA113" s="11">
        <f t="shared" si="2"/>
        <v>129.70367906554512</v>
      </c>
    </row>
    <row r="114" spans="1:28" ht="14.45" x14ac:dyDescent="0.3">
      <c r="B114">
        <f ca="1">[3]Sum!B141</f>
        <v>2021</v>
      </c>
      <c r="C114" s="10">
        <f ca="1">[3]Sum!D141/1000</f>
        <v>5.5026479201920671</v>
      </c>
      <c r="D114" s="10">
        <f ca="1">[3]Sum!H141/1000</f>
        <v>2.9419192883519996</v>
      </c>
      <c r="E114" s="10">
        <f ca="1">[3]Sum!I141/1000</f>
        <v>0.15701022694234162</v>
      </c>
      <c r="F114" s="10">
        <f ca="1">[3]Sum!E141/1000</f>
        <v>8.0835402199999997</v>
      </c>
      <c r="G114" s="10">
        <f ca="1">([3]Sum!L141-SUM([3]Sum!G141:I141))/1000</f>
        <v>3.637978807091713E-15</v>
      </c>
      <c r="H114" s="10">
        <f ca="1">[3]Sum!C141/1000</f>
        <v>1.0287576005035439</v>
      </c>
      <c r="I114" s="10">
        <f t="shared" ca="1" si="3"/>
        <v>-5.553238203041342E-2</v>
      </c>
      <c r="J114" s="10">
        <f ca="1">[3]Sum!L141/1000</f>
        <v>17.713875255989954</v>
      </c>
      <c r="K114" s="11">
        <f ca="1">[3]Sum!O141</f>
        <v>121.65394528562547</v>
      </c>
      <c r="L114" s="10">
        <f ca="1">[3]Sum!T141/1000</f>
        <v>7.7515912204548414</v>
      </c>
      <c r="M114" s="10">
        <f t="shared" ca="1" si="4"/>
        <v>81.987557890999355</v>
      </c>
      <c r="N114" s="6">
        <f ca="1">[3]Sum!$L112/1000</f>
        <v>51.180579229060804</v>
      </c>
      <c r="O114" s="6">
        <f>[5]Sum!$L112/1000</f>
        <v>55.902720558177592</v>
      </c>
      <c r="P114">
        <v>11.76</v>
      </c>
      <c r="Y114">
        <f t="shared" ca="1" si="0"/>
        <v>2021</v>
      </c>
      <c r="Z114" s="11">
        <f t="shared" ca="1" si="1"/>
        <v>121.65394528562547</v>
      </c>
      <c r="AA114" s="11">
        <f t="shared" si="2"/>
        <v>128.94970756110573</v>
      </c>
    </row>
    <row r="115" spans="1:28" ht="14.45" x14ac:dyDescent="0.3">
      <c r="B115">
        <f ca="1">[3]Sum!B142</f>
        <v>2022</v>
      </c>
      <c r="C115" s="10">
        <f ca="1">[3]Sum!D142/1000</f>
        <v>6.0198175615324931</v>
      </c>
      <c r="D115" s="10">
        <f ca="1">[3]Sum!H142/1000</f>
        <v>3.2035316255100001</v>
      </c>
      <c r="E115" s="10">
        <f ca="1">[3]Sum!I142/1000</f>
        <v>0.15701022694234162</v>
      </c>
      <c r="F115" s="10">
        <f ca="1">[3]Sum!E142/1000</f>
        <v>8.1894400799999989</v>
      </c>
      <c r="G115" s="10">
        <f ca="1">([3]Sum!L142-SUM([3]Sum!G142:I142))/1000</f>
        <v>0</v>
      </c>
      <c r="H115" s="10">
        <f ca="1">[3]Sum!C142/1000</f>
        <v>1.0639110672211407</v>
      </c>
      <c r="I115" s="10">
        <f t="shared" ca="1" si="3"/>
        <v>-6.7461314395709654E-2</v>
      </c>
      <c r="J115" s="10">
        <f ca="1">[3]Sum!L142/1000</f>
        <v>18.633710561205977</v>
      </c>
      <c r="K115" s="11">
        <f ca="1">[3]Sum!O142</f>
        <v>121.17670666591478</v>
      </c>
      <c r="L115" s="10">
        <f ca="1">[3]Sum!T142/1000</f>
        <v>7.419312800405196</v>
      </c>
      <c r="M115" s="10">
        <f t="shared" ca="1" si="4"/>
        <v>89.406870691404549</v>
      </c>
      <c r="N115" s="6">
        <f ca="1">[3]Sum!$L113/1000</f>
        <v>51.768641170372803</v>
      </c>
      <c r="O115" s="6">
        <f>[5]Sum!$L113/1000</f>
        <v>56.86775790474239</v>
      </c>
      <c r="P115">
        <v>13.23</v>
      </c>
      <c r="Y115">
        <f t="shared" ca="1" si="0"/>
        <v>2022</v>
      </c>
      <c r="Z115" s="11">
        <f t="shared" ca="1" si="1"/>
        <v>121.17670666591478</v>
      </c>
      <c r="AA115" s="11">
        <f t="shared" si="2"/>
        <v>128.89486965810326</v>
      </c>
    </row>
    <row r="116" spans="1:28" ht="14.45" x14ac:dyDescent="0.3">
      <c r="B116">
        <f ca="1">[3]Sum!B143</f>
        <v>2023</v>
      </c>
      <c r="C116" s="10">
        <f ca="1">[3]Sum!D143/1000</f>
        <v>6.6428925207381342</v>
      </c>
      <c r="D116" s="10">
        <f ca="1">[3]Sum!H143/1000</f>
        <v>3.4798294115039998</v>
      </c>
      <c r="E116" s="10">
        <f ca="1">[3]Sum!I143/1000</f>
        <v>0.15701022694234162</v>
      </c>
      <c r="F116" s="10">
        <f ca="1">[3]Sum!E143/1000</f>
        <v>8.2476811600000008</v>
      </c>
      <c r="G116" s="10">
        <f ca="1">([3]Sum!L143-SUM([3]Sum!G143:I143))/1000</f>
        <v>3.637978807091713E-15</v>
      </c>
      <c r="H116" s="10">
        <f ca="1">[3]Sum!C143/1000</f>
        <v>1.1176250036462116</v>
      </c>
      <c r="I116" s="10">
        <f t="shared" ca="1" si="3"/>
        <v>-0.10170612418250576</v>
      </c>
      <c r="J116" s="10">
        <f ca="1">[3]Sum!L143/1000</f>
        <v>19.64503832283069</v>
      </c>
      <c r="K116" s="11">
        <f ca="1">[3]Sum!O143</f>
        <v>120.96119588926256</v>
      </c>
      <c r="L116" s="10">
        <f ca="1">[3]Sum!T143/1000</f>
        <v>8.6246237828661911</v>
      </c>
      <c r="M116" s="10">
        <f t="shared" ca="1" si="4"/>
        <v>98.031494474270744</v>
      </c>
      <c r="N116" s="6">
        <f ca="1">[3]Sum!$L114/1000</f>
        <v>52.004199626841597</v>
      </c>
      <c r="O116" s="6">
        <f>[5]Sum!$L114/1000</f>
        <v>58.922983584835187</v>
      </c>
      <c r="P116">
        <v>14.7</v>
      </c>
      <c r="Y116">
        <f t="shared" ca="1" si="0"/>
        <v>2023</v>
      </c>
      <c r="Z116" s="11">
        <f t="shared" ca="1" si="1"/>
        <v>120.96119588926256</v>
      </c>
      <c r="AA116" s="11">
        <f t="shared" si="2"/>
        <v>128.88277475346129</v>
      </c>
    </row>
    <row r="117" spans="1:28" ht="14.45" x14ac:dyDescent="0.3">
      <c r="B117">
        <f ca="1">[3]Sum!B144</f>
        <v>2024</v>
      </c>
      <c r="C117" s="10">
        <f ca="1">[3]Sum!D144/1000</f>
        <v>7.1418513355757476</v>
      </c>
      <c r="D117" s="10">
        <f ca="1">[3]Sum!H144/1000</f>
        <v>3.769139774538</v>
      </c>
      <c r="E117" s="10">
        <f ca="1">[3]Sum!I144/1000</f>
        <v>0.15701022694234162</v>
      </c>
      <c r="F117" s="10">
        <f ca="1">[3]Sum!E144/1000</f>
        <v>8.5100634500000005</v>
      </c>
      <c r="G117" s="10">
        <f ca="1">([3]Sum!L144-SUM([3]Sum!G144:I144))/1000</f>
        <v>-3.637978807091713E-15</v>
      </c>
      <c r="H117" s="10">
        <f ca="1">[3]Sum!C144/1000</f>
        <v>1.1803181626097126</v>
      </c>
      <c r="I117" s="10">
        <f t="shared" ca="1" si="3"/>
        <v>-0.12245265525437675</v>
      </c>
      <c r="J117" s="10">
        <f ca="1">[3]Sum!L144/1000</f>
        <v>20.758382949665801</v>
      </c>
      <c r="K117" s="11">
        <f ca="1">[3]Sum!O144</f>
        <v>121.00753304728211</v>
      </c>
      <c r="L117" s="10">
        <f ca="1">[3]Sum!T144/1000</f>
        <v>7.2915473847305563</v>
      </c>
      <c r="M117" s="10">
        <f t="shared" ca="1" si="4"/>
        <v>105.32304185900131</v>
      </c>
      <c r="N117" s="6">
        <f ca="1">[3]Sum!$L115/1000</f>
        <v>53.462955424041596</v>
      </c>
      <c r="O117" s="6">
        <f>[5]Sum!$L115/1000</f>
        <v>61.03578506253119</v>
      </c>
      <c r="P117">
        <v>16.170000000000002</v>
      </c>
      <c r="Y117">
        <f t="shared" ca="1" si="0"/>
        <v>2024</v>
      </c>
      <c r="Z117" s="11">
        <f t="shared" ca="1" si="1"/>
        <v>121.00753304728211</v>
      </c>
      <c r="AA117" s="11">
        <f t="shared" si="2"/>
        <v>129.28088399705769</v>
      </c>
    </row>
    <row r="118" spans="1:28" ht="14.45" x14ac:dyDescent="0.3">
      <c r="B118">
        <f ca="1">[3]Sum!B145</f>
        <v>2025</v>
      </c>
      <c r="C118" s="10">
        <f ca="1">[3]Sum!D145/1000</f>
        <v>7.6815981724965425</v>
      </c>
      <c r="D118" s="10">
        <f ca="1">[3]Sum!H145/1000</f>
        <v>4.068619550178</v>
      </c>
      <c r="E118" s="10">
        <f ca="1">[3]Sum!I145/1000</f>
        <v>0.15701022694234162</v>
      </c>
      <c r="F118" s="10">
        <f ca="1">[3]Sum!E145/1000</f>
        <v>8.7745242000000001</v>
      </c>
      <c r="G118" s="10">
        <f ca="1">([3]Sum!L145-SUM([3]Sum!G145:I145))/1000</f>
        <v>-7.2759576141834261E-15</v>
      </c>
      <c r="H118" s="10">
        <f ca="1">[3]Sum!C145/1000</f>
        <v>1.2402695892665154</v>
      </c>
      <c r="I118" s="10">
        <f t="shared" ca="1" si="3"/>
        <v>-0.15385258059994375</v>
      </c>
      <c r="J118" s="10">
        <f ca="1">[3]Sum!L145/1000</f>
        <v>21.922021738883394</v>
      </c>
      <c r="K118" s="11">
        <f ca="1">[3]Sum!O145</f>
        <v>120.96743913632908</v>
      </c>
      <c r="L118" s="10">
        <f ca="1">[3]Sum!T145/1000</f>
        <v>7.7132942129026016</v>
      </c>
      <c r="M118" s="10">
        <f t="shared" ca="1" si="4"/>
        <v>113.0363360719039</v>
      </c>
      <c r="N118" s="6">
        <f ca="1">[3]Sum!$L116/1000</f>
        <v>54.815673790574394</v>
      </c>
      <c r="O118" s="6">
        <f>[5]Sum!$L116/1000</f>
        <v>63.537475411886398</v>
      </c>
      <c r="P118">
        <v>17.64</v>
      </c>
      <c r="Y118">
        <f t="shared" ca="1" si="0"/>
        <v>2025</v>
      </c>
      <c r="Z118" s="11">
        <f t="shared" ca="1" si="1"/>
        <v>120.96743913632908</v>
      </c>
      <c r="AA118" s="11">
        <f t="shared" si="2"/>
        <v>128.57957265540932</v>
      </c>
    </row>
    <row r="119" spans="1:28" ht="14.45" x14ac:dyDescent="0.3">
      <c r="B119">
        <f ca="1">[3]Sum!B146</f>
        <v>2026</v>
      </c>
      <c r="C119" s="10">
        <f ca="1">[3]Sum!D146/1000</f>
        <v>8.2457120897786798</v>
      </c>
      <c r="D119" s="10">
        <f ca="1">[3]Sum!H146/1000</f>
        <v>4.3629475225139993</v>
      </c>
      <c r="E119" s="10">
        <f ca="1">[3]Sum!I146/1000</f>
        <v>0.15701022694234162</v>
      </c>
      <c r="F119" s="10">
        <f ca="1">[3]Sum!E146/1000</f>
        <v>8.9831353500000031</v>
      </c>
      <c r="G119" s="10">
        <f ca="1">([3]Sum!L146-SUM([3]Sum!G146:I146))/1000</f>
        <v>3.637978807091713E-15</v>
      </c>
      <c r="H119" s="10">
        <f ca="1">[3]Sum!C146/1000</f>
        <v>1.295527560503704</v>
      </c>
      <c r="I119" s="10">
        <f t="shared" ca="1" si="3"/>
        <v>-0.18579679323048048</v>
      </c>
      <c r="J119" s="10">
        <f ca="1">[3]Sum!L146/1000</f>
        <v>23.044332749738722</v>
      </c>
      <c r="K119" s="11">
        <f ca="1">[3]Sum!O146</f>
        <v>120.8030598743549</v>
      </c>
      <c r="L119" s="10">
        <f ca="1">[3]Sum!T146/1000</f>
        <v>7.9145936064012954</v>
      </c>
      <c r="M119" s="10">
        <f t="shared" ca="1" si="4"/>
        <v>120.9509296783052</v>
      </c>
      <c r="N119" s="6">
        <f ca="1">[3]Sum!$L117/1000</f>
        <v>55.964760940651196</v>
      </c>
      <c r="O119" s="6">
        <f>[5]Sum!$L117/1000</f>
        <v>65.6872514289024</v>
      </c>
      <c r="P119">
        <v>19.11</v>
      </c>
      <c r="Y119">
        <f t="shared" ca="1" si="0"/>
        <v>2026</v>
      </c>
      <c r="Z119" s="11">
        <f t="shared" ca="1" si="1"/>
        <v>120.8030598743549</v>
      </c>
      <c r="AA119" s="11">
        <f t="shared" si="2"/>
        <v>127.8261615809775</v>
      </c>
    </row>
    <row r="120" spans="1:28" ht="14.45" x14ac:dyDescent="0.3">
      <c r="B120">
        <f ca="1">[3]Sum!B147</f>
        <v>2027</v>
      </c>
      <c r="C120" s="10">
        <f ca="1">[3]Sum!D147/1000</f>
        <v>8.5659032767096672</v>
      </c>
      <c r="D120" s="10">
        <f ca="1">[3]Sum!H147/1000</f>
        <v>4.6580883133500013</v>
      </c>
      <c r="E120" s="10">
        <f ca="1">[3]Sum!I147/1000</f>
        <v>0.15701022694234162</v>
      </c>
      <c r="F120" s="10">
        <f ca="1">[3]Sum!E147/1000</f>
        <v>9.6035221599999989</v>
      </c>
      <c r="G120" s="10">
        <f ca="1">([3]Sum!L147-SUM([3]Sum!G147:I147))/1000</f>
        <v>0</v>
      </c>
      <c r="H120" s="10">
        <f ca="1">[3]Sum!C147/1000</f>
        <v>1.3388855355374116</v>
      </c>
      <c r="I120" s="10">
        <f t="shared" ca="1" si="3"/>
        <v>-0.21322196505823646</v>
      </c>
      <c r="J120" s="10">
        <f ca="1">[3]Sum!L147/1000</f>
        <v>24.323409512539421</v>
      </c>
      <c r="K120" s="11">
        <f ca="1">[3]Sum!O147</f>
        <v>121.34041810431127</v>
      </c>
      <c r="L120" s="10">
        <f ca="1">[3]Sum!T147/1000</f>
        <v>5.178039227831829</v>
      </c>
      <c r="M120" s="10">
        <f t="shared" ca="1" si="4"/>
        <v>126.12896890613703</v>
      </c>
      <c r="N120" s="6">
        <f ca="1">[3]Sum!$L118/1000</f>
        <v>59.72067615011521</v>
      </c>
      <c r="O120" s="6">
        <f>[5]Sum!$L118/1000</f>
        <v>70.081315851681609</v>
      </c>
      <c r="P120">
        <v>20.58</v>
      </c>
      <c r="Y120">
        <f t="shared" ca="1" si="0"/>
        <v>2027</v>
      </c>
      <c r="Z120" s="11">
        <f t="shared" ca="1" si="1"/>
        <v>121.34041810431127</v>
      </c>
      <c r="AA120" s="11">
        <f t="shared" si="2"/>
        <v>128.02370054881382</v>
      </c>
    </row>
    <row r="121" spans="1:28" ht="14.45" x14ac:dyDescent="0.3">
      <c r="B121">
        <f ca="1">[3]Sum!B148</f>
        <v>2028</v>
      </c>
      <c r="C121" s="10">
        <f ca="1">[3]Sum!D148/1000</f>
        <v>8.948147908801138</v>
      </c>
      <c r="D121" s="10">
        <f ca="1">[3]Sum!H148/1000</f>
        <v>4.9548768628139994</v>
      </c>
      <c r="E121" s="10">
        <f ca="1">[3]Sum!I148/1000</f>
        <v>0.15701022694234162</v>
      </c>
      <c r="F121" s="10">
        <f ca="1">[3]Sum!E148/1000</f>
        <v>10.156673530000001</v>
      </c>
      <c r="G121" s="10">
        <f ca="1">([3]Sum!L148-SUM([3]Sum!G148:I148))/1000</f>
        <v>0</v>
      </c>
      <c r="H121" s="10">
        <f ca="1">[3]Sum!C148/1000</f>
        <v>1.3861203765744869</v>
      </c>
      <c r="I121" s="10">
        <f t="shared" ca="1" si="3"/>
        <v>-0.2483811688351992</v>
      </c>
      <c r="J121" s="10">
        <f ca="1">[3]Sum!L148/1000</f>
        <v>25.602828905131965</v>
      </c>
      <c r="K121" s="11">
        <f ca="1">[3]Sum!O148</f>
        <v>121.76535821384843</v>
      </c>
      <c r="L121" s="10">
        <f ca="1">[3]Sum!T148/1000</f>
        <v>5.8358385659212395</v>
      </c>
      <c r="M121" s="10">
        <f t="shared" ca="1" si="4"/>
        <v>131.96480747205828</v>
      </c>
      <c r="N121" s="6">
        <f ca="1">[3]Sum!$L119/1000</f>
        <v>63.225620919600011</v>
      </c>
      <c r="O121" s="6">
        <f>[5]Sum!$L119/1000</f>
        <v>74.490073020969589</v>
      </c>
      <c r="P121">
        <v>22.05</v>
      </c>
      <c r="Y121">
        <f t="shared" ca="1" si="0"/>
        <v>2028</v>
      </c>
      <c r="Z121" s="11">
        <f ca="1">K121</f>
        <v>121.76535821384843</v>
      </c>
      <c r="AA121" s="11">
        <f t="shared" si="2"/>
        <v>128.20194082102523</v>
      </c>
    </row>
    <row r="122" spans="1:28" ht="14.45" x14ac:dyDescent="0.3">
      <c r="B122">
        <f ca="1">[3]Sum!B149</f>
        <v>2029</v>
      </c>
      <c r="C122" s="10">
        <f ca="1">[3]Sum!D149/1000</f>
        <v>9.2808800204281852</v>
      </c>
      <c r="D122" s="10">
        <f ca="1">[3]Sum!H149/1000</f>
        <v>5.2557107071320006</v>
      </c>
      <c r="E122" s="10">
        <f ca="1">[3]Sum!I149/1000</f>
        <v>0.15701022694234162</v>
      </c>
      <c r="F122" s="10">
        <f ca="1">[3]Sum!E149/1000</f>
        <v>10.78275558</v>
      </c>
      <c r="G122" s="10">
        <f ca="1">([3]Sum!L149-SUM([3]Sum!G149:I149))/1000</f>
        <v>0</v>
      </c>
      <c r="H122" s="10">
        <f ca="1">[3]Sum!C149/1000</f>
        <v>1.4304722132282897</v>
      </c>
      <c r="I122" s="10">
        <f t="shared" ca="1" si="3"/>
        <v>-0.27911431524743446</v>
      </c>
      <c r="J122" s="10">
        <f ca="1">[3]Sum!L149/1000</f>
        <v>26.906828747730813</v>
      </c>
      <c r="K122" s="11">
        <f ca="1">[3]Sum!O149</f>
        <v>122.21498118444541</v>
      </c>
      <c r="L122" s="10">
        <f ca="1">[3]Sum!T149/1000</f>
        <v>5.3541705417969503</v>
      </c>
      <c r="M122" s="10">
        <f t="shared" ca="1" si="4"/>
        <v>137.31897801385523</v>
      </c>
      <c r="N122" s="6">
        <f ca="1">[3]Sum!$L120/1000</f>
        <v>67.07738289542398</v>
      </c>
      <c r="O122" s="6">
        <f>[5]Sum!$L120/1000</f>
        <v>78.944488135535991</v>
      </c>
      <c r="P122">
        <v>23.52</v>
      </c>
      <c r="Y122">
        <f t="shared" ca="1" si="0"/>
        <v>2029</v>
      </c>
      <c r="Z122" s="11">
        <f t="shared" ca="1" si="1"/>
        <v>122.21498118444541</v>
      </c>
      <c r="AA122" s="11">
        <f t="shared" si="2"/>
        <v>128.4351182229081</v>
      </c>
    </row>
    <row r="123" spans="1:28" ht="14.45" x14ac:dyDescent="0.3">
      <c r="B123">
        <f ca="1">[3]Sum!B150</f>
        <v>2030</v>
      </c>
      <c r="C123" s="10">
        <f ca="1">[3]Sum!D150/1000</f>
        <v>9.5032139515544589</v>
      </c>
      <c r="D123" s="10">
        <f ca="1">[3]Sum!H150/1000</f>
        <v>5.4135465777539986</v>
      </c>
      <c r="E123" s="10">
        <f ca="1">[3]Sum!I150/1000</f>
        <v>0.15701022694234162</v>
      </c>
      <c r="F123" s="10">
        <f ca="1">[3]Sum!E150/1000</f>
        <v>11.104113509999999</v>
      </c>
      <c r="G123" s="10">
        <f ca="1">([3]Sum!L150-SUM([3]Sum!G150:I150))/1000</f>
        <v>7.2759576141834261E-15</v>
      </c>
      <c r="H123" s="10">
        <f ca="1">[3]Sum!C150/1000</f>
        <v>1.4541808883675669</v>
      </c>
      <c r="I123" s="10">
        <f t="shared" ca="1" si="3"/>
        <v>-0.30572050195319994</v>
      </c>
      <c r="J123" s="10">
        <f ca="1">[3]Sum!L150/1000</f>
        <v>27.632065154618374</v>
      </c>
      <c r="K123" s="11">
        <f ca="1">[3]Sum!O150</f>
        <v>122.41945368577282</v>
      </c>
      <c r="L123" s="10">
        <f ca="1">[3]Sum!T150/1000</f>
        <v>3.0789235646013076</v>
      </c>
      <c r="M123" s="10">
        <f t="shared" ca="1" si="4"/>
        <v>140.39790157845653</v>
      </c>
      <c r="N123" s="6">
        <f ca="1">[3]Sum!$L121/1000</f>
        <v>68.845494162105581</v>
      </c>
      <c r="O123" s="6">
        <f>[5]Sum!$L121/1000</f>
        <v>81.074314240233576</v>
      </c>
      <c r="P123">
        <v>25</v>
      </c>
      <c r="Y123">
        <f t="shared" ca="1" si="0"/>
        <v>2030</v>
      </c>
      <c r="Z123" s="11">
        <f t="shared" ca="1" si="1"/>
        <v>122.41945368577282</v>
      </c>
      <c r="AA123" s="11">
        <f t="shared" si="2"/>
        <v>128.24734645391129</v>
      </c>
      <c r="AB123" s="13">
        <f ca="1">1-AA123/Z123</f>
        <v>-4.7605936741864197E-2</v>
      </c>
    </row>
    <row r="125" spans="1:28" ht="14.45" x14ac:dyDescent="0.3">
      <c r="A125" t="s">
        <v>16</v>
      </c>
      <c r="B125">
        <f>[2]Sum!B130</f>
        <v>2010</v>
      </c>
      <c r="C125" s="10">
        <f>[2]Sum!D130/1000</f>
        <v>3.2173322377990893E-3</v>
      </c>
      <c r="D125" s="10">
        <f>[2]Sum!H130/1000</f>
        <v>2.0808256092000006E-2</v>
      </c>
      <c r="E125" s="10">
        <f>[2]Sum!I130/1000</f>
        <v>0</v>
      </c>
      <c r="F125" s="10">
        <f>[2]Sum!E130/1000</f>
        <v>4.6269203099999991</v>
      </c>
      <c r="G125" s="10">
        <f>([2]Sum!L130-SUM([2]Sum!G130:I130))/1000</f>
        <v>9.0949470177292826E-16</v>
      </c>
      <c r="H125" s="10">
        <f>[2]Sum!C130/1000</f>
        <v>0.80845860771004474</v>
      </c>
      <c r="I125" s="10">
        <f>(N125-O125)*P103/1000</f>
        <v>0</v>
      </c>
      <c r="J125" s="10">
        <f>[2]Sum!L130/1000</f>
        <v>5.4594045060398448</v>
      </c>
      <c r="K125" s="11">
        <f>[2]Sum!$O130</f>
        <v>139.28564555477871</v>
      </c>
      <c r="L125" s="6">
        <f>[2]Sum!T130/1000</f>
        <v>0.25014904170398544</v>
      </c>
      <c r="M125" s="6">
        <f>L125</f>
        <v>0.25014904170398544</v>
      </c>
      <c r="N125" s="6">
        <f>[2]Sum!$L101/1000</f>
        <v>26.421951486532798</v>
      </c>
      <c r="O125" s="6">
        <f>[6]Sum!$L101/1000</f>
        <v>26.421951486532798</v>
      </c>
      <c r="Q125" s="16">
        <f>NPV(0.1,J125:J145)</f>
        <v>128.30584047281229</v>
      </c>
      <c r="R125" s="16">
        <f>NPV(0.1,L125:L145)</f>
        <v>65.797732477339522</v>
      </c>
    </row>
    <row r="126" spans="1:28" ht="14.45" x14ac:dyDescent="0.3">
      <c r="B126">
        <f>[2]Sum!B131</f>
        <v>2011</v>
      </c>
      <c r="C126" s="10">
        <f>[2]Sum!D131/1000</f>
        <v>0.36047277247809978</v>
      </c>
      <c r="D126" s="10">
        <f>[2]Sum!H131/1000</f>
        <v>0.38792536836599995</v>
      </c>
      <c r="E126" s="10">
        <f>[2]Sum!I131/1000</f>
        <v>0</v>
      </c>
      <c r="F126" s="10">
        <f>[2]Sum!E131/1000</f>
        <v>6.3252881100000007</v>
      </c>
      <c r="G126" s="10">
        <f>([2]Sum!L131-SUM([2]Sum!G131:I131))/1000</f>
        <v>9.0949470177292826E-16</v>
      </c>
      <c r="H126" s="10">
        <f>[2]Sum!C131/1000</f>
        <v>0.83162466922006828</v>
      </c>
      <c r="I126" s="10">
        <f t="shared" ref="I126:I145" si="5">(N126-O126)*P104/1000</f>
        <v>0</v>
      </c>
      <c r="J126" s="10">
        <f>[2]Sum!L131/1000</f>
        <v>7.9053109200641671</v>
      </c>
      <c r="K126" s="11">
        <f>[2]Sum!$O131</f>
        <v>145.83828979653558</v>
      </c>
      <c r="L126" s="6">
        <f>[2]Sum!T131/1000</f>
        <v>7.1870134679757225</v>
      </c>
      <c r="M126" s="10">
        <f t="shared" ref="M126:M145" si="6">M125+L126</f>
        <v>7.437162509679708</v>
      </c>
      <c r="N126" s="6">
        <f>[2]Sum!$L102/1000</f>
        <v>38.70506151566881</v>
      </c>
      <c r="O126" s="6">
        <f>[6]Sum!$L102/1000</f>
        <v>38.706790060593612</v>
      </c>
    </row>
    <row r="127" spans="1:28" ht="14.45" x14ac:dyDescent="0.3">
      <c r="B127">
        <f>[2]Sum!B132</f>
        <v>2012</v>
      </c>
      <c r="C127" s="10">
        <f>[2]Sum!D132/1000</f>
        <v>0.78124605398523972</v>
      </c>
      <c r="D127" s="10">
        <f>[2]Sum!H132/1000</f>
        <v>1.0311960200940002</v>
      </c>
      <c r="E127" s="10">
        <f>[2]Sum!I132/1000</f>
        <v>1.2567053086146543E-2</v>
      </c>
      <c r="F127" s="10">
        <f>[2]Sum!E132/1000</f>
        <v>8.7925316779999978</v>
      </c>
      <c r="G127" s="10">
        <f>([2]Sum!L132-SUM([2]Sum!G132:I132))/1000</f>
        <v>1.8189894035458565E-15</v>
      </c>
      <c r="H127" s="10">
        <f>[2]Sum!C132/1000</f>
        <v>0.89417776320641085</v>
      </c>
      <c r="I127" s="10">
        <f t="shared" si="5"/>
        <v>0</v>
      </c>
      <c r="J127" s="10">
        <f>[2]Sum!L132/1000</f>
        <v>11.511718568371796</v>
      </c>
      <c r="K127" s="11">
        <f>[2]Sum!$O132</f>
        <v>158.40442674100237</v>
      </c>
      <c r="L127" s="6">
        <f>[2]Sum!T132/1000</f>
        <v>11.101467909479446</v>
      </c>
      <c r="M127" s="10">
        <f t="shared" si="6"/>
        <v>18.538630419159155</v>
      </c>
      <c r="N127" s="6">
        <f>[2]Sum!$L103/1000</f>
        <v>53.352367437782384</v>
      </c>
      <c r="O127" s="6">
        <f>[6]Sum!$L103/1000</f>
        <v>53.356174908359989</v>
      </c>
    </row>
    <row r="128" spans="1:28" ht="14.45" x14ac:dyDescent="0.3">
      <c r="B128">
        <f>[2]Sum!B133</f>
        <v>2013</v>
      </c>
      <c r="C128" s="10">
        <f>[2]Sum!D133/1000</f>
        <v>1.125209738553236</v>
      </c>
      <c r="D128" s="10">
        <f>[2]Sum!H133/1000</f>
        <v>1.1798970691499999</v>
      </c>
      <c r="E128" s="10">
        <f>[2]Sum!I133/1000</f>
        <v>2.6958740320945623E-2</v>
      </c>
      <c r="F128" s="10">
        <f>[2]Sum!E133/1000</f>
        <v>9.2451754779999984</v>
      </c>
      <c r="G128" s="10">
        <f>([2]Sum!L133-SUM([2]Sum!G133:I133))/1000</f>
        <v>-1.8189894035458565E-15</v>
      </c>
      <c r="H128" s="10">
        <f>[2]Sum!C133/1000</f>
        <v>0.91813597165423244</v>
      </c>
      <c r="I128" s="10">
        <f t="shared" si="5"/>
        <v>0</v>
      </c>
      <c r="J128" s="10">
        <f>[2]Sum!L133/1000</f>
        <v>12.495376997678413</v>
      </c>
      <c r="K128" s="11">
        <f>[2]Sum!$O133</f>
        <v>158.89639069604075</v>
      </c>
      <c r="L128" s="6">
        <f>[2]Sum!T133/1000</f>
        <v>4.9660675846373774</v>
      </c>
      <c r="M128" s="10">
        <f t="shared" si="6"/>
        <v>23.504698003796534</v>
      </c>
      <c r="N128" s="6">
        <f>[2]Sum!$L104/1000</f>
        <v>55.972372971100796</v>
      </c>
      <c r="O128" s="6">
        <f>[6]Sum!$L104/1000</f>
        <v>56.004273512558385</v>
      </c>
    </row>
    <row r="129" spans="2:15" ht="14.45" x14ac:dyDescent="0.3">
      <c r="B129">
        <f>[2]Sum!B134</f>
        <v>2014</v>
      </c>
      <c r="C129" s="10">
        <f>[2]Sum!D134/1000</f>
        <v>1.5289537744032284</v>
      </c>
      <c r="D129" s="10">
        <f>[2]Sum!H134/1000</f>
        <v>1.353303120576</v>
      </c>
      <c r="E129" s="10">
        <f>[2]Sum!I134/1000</f>
        <v>2.6958740320945623E-2</v>
      </c>
      <c r="F129" s="10">
        <f>[2]Sum!E134/1000</f>
        <v>9.4291490299999978</v>
      </c>
      <c r="G129" s="10">
        <f>([2]Sum!L134-SUM([2]Sum!G134:I134))/1000</f>
        <v>-1.8189894035458565E-15</v>
      </c>
      <c r="H129" s="10">
        <f>[2]Sum!C134/1000</f>
        <v>0.92962415492978867</v>
      </c>
      <c r="I129" s="10">
        <f t="shared" si="5"/>
        <v>-1.1584192596277915E-4</v>
      </c>
      <c r="J129" s="10">
        <f>[2]Sum!L134/1000</f>
        <v>13.267988820229961</v>
      </c>
      <c r="K129" s="11">
        <f>[2]Sum!$O134</f>
        <v>155.27778761114826</v>
      </c>
      <c r="L129" s="6">
        <f>[2]Sum!T134/1000</f>
        <v>5.9379639527814172</v>
      </c>
      <c r="M129" s="10">
        <f t="shared" si="6"/>
        <v>29.44266195657795</v>
      </c>
      <c r="N129" s="6">
        <f>[2]Sum!$L105/1000</f>
        <v>56.724355015180798</v>
      </c>
      <c r="O129" s="6">
        <f>[6]Sum!$L105/1000</f>
        <v>56.803159046447995</v>
      </c>
    </row>
    <row r="130" spans="2:15" ht="14.45" x14ac:dyDescent="0.3">
      <c r="B130">
        <f>[2]Sum!B135</f>
        <v>2015</v>
      </c>
      <c r="C130" s="10">
        <f>[2]Sum!D135/1000</f>
        <v>2.2221155762511908</v>
      </c>
      <c r="D130" s="10">
        <f>[2]Sum!H135/1000</f>
        <v>1.5438015114299999</v>
      </c>
      <c r="E130" s="10">
        <f>[2]Sum!I135/1000</f>
        <v>9.026254246020167E-2</v>
      </c>
      <c r="F130" s="10">
        <f>[2]Sum!E135/1000</f>
        <v>9.0500685099999991</v>
      </c>
      <c r="G130" s="10">
        <f>([2]Sum!L135-SUM([2]Sum!G135:I135))/1000</f>
        <v>1.8189894035458565E-15</v>
      </c>
      <c r="H130" s="10">
        <f>[2]Sum!C135/1000</f>
        <v>0.97591747139815144</v>
      </c>
      <c r="I130" s="10">
        <f t="shared" si="5"/>
        <v>-4.1287245244923249E-3</v>
      </c>
      <c r="J130" s="10">
        <f>[2]Sum!L135/1000</f>
        <v>13.882165611539543</v>
      </c>
      <c r="K130" s="11">
        <f>[2]Sum!$O135</f>
        <v>150.33317223271297</v>
      </c>
      <c r="L130" s="6">
        <f>[2]Sum!T135/1000</f>
        <v>9.8584682760069171</v>
      </c>
      <c r="M130" s="10">
        <f t="shared" si="6"/>
        <v>39.301130232584867</v>
      </c>
      <c r="N130" s="6">
        <f>[2]Sum!$L106/1000</f>
        <v>52.823400623299186</v>
      </c>
      <c r="O130" s="6">
        <f>[6]Sum!$L106/1000</f>
        <v>54.227728692854399</v>
      </c>
    </row>
    <row r="131" spans="2:15" ht="14.45" x14ac:dyDescent="0.3">
      <c r="B131">
        <f>[2]Sum!B136</f>
        <v>2016</v>
      </c>
      <c r="C131" s="10">
        <f>[2]Sum!D136/1000</f>
        <v>2.7392538480281425</v>
      </c>
      <c r="D131" s="10">
        <f>[2]Sum!H136/1000</f>
        <v>1.8031433949959998</v>
      </c>
      <c r="E131" s="10">
        <f>[2]Sum!I136/1000</f>
        <v>9.3464362785374872E-2</v>
      </c>
      <c r="F131" s="10">
        <f>[2]Sum!E136/1000</f>
        <v>9.3107237840000003</v>
      </c>
      <c r="G131" s="10">
        <f>([2]Sum!L136-SUM([2]Sum!G136:I136))/1000</f>
        <v>3.637978807091713E-15</v>
      </c>
      <c r="H131" s="10">
        <f>[2]Sum!C136/1000</f>
        <v>1.0479640872237308</v>
      </c>
      <c r="I131" s="10">
        <f t="shared" si="5"/>
        <v>-9.231075505982754E-3</v>
      </c>
      <c r="J131" s="10">
        <f>[2]Sum!L136/1000</f>
        <v>14.994549477033248</v>
      </c>
      <c r="K131" s="11">
        <f>[2]Sum!$O136</f>
        <v>145.10783744671252</v>
      </c>
      <c r="L131" s="6">
        <f>[2]Sum!T136/1000</f>
        <v>8.5113119199047329</v>
      </c>
      <c r="M131" s="10">
        <f t="shared" si="6"/>
        <v>47.812442152489602</v>
      </c>
      <c r="N131" s="6">
        <f>[2]Sum!$L107/1000</f>
        <v>55.018590082223994</v>
      </c>
      <c r="O131" s="6">
        <f>[6]Sum!$L107/1000</f>
        <v>57.111804482673598</v>
      </c>
    </row>
    <row r="132" spans="2:15" ht="14.45" x14ac:dyDescent="0.3">
      <c r="B132">
        <f>[2]Sum!B137</f>
        <v>2017</v>
      </c>
      <c r="C132" s="10">
        <f>[2]Sum!D137/1000</f>
        <v>3.6124554457982851</v>
      </c>
      <c r="D132" s="10">
        <f>[2]Sum!H137/1000</f>
        <v>1.9886304057839999</v>
      </c>
      <c r="E132" s="10">
        <f>[2]Sum!I137/1000</f>
        <v>0.15651876769426232</v>
      </c>
      <c r="F132" s="10">
        <f>[2]Sum!E137/1000</f>
        <v>8.2204682800000004</v>
      </c>
      <c r="G132" s="10">
        <f>([2]Sum!L137-SUM([2]Sum!G137:I137))/1000</f>
        <v>-1.8189894035458565E-15</v>
      </c>
      <c r="H132" s="10">
        <f>[2]Sum!C137/1000</f>
        <v>1.052025972762002</v>
      </c>
      <c r="I132" s="10">
        <f t="shared" si="5"/>
        <v>-1.6945300560384027E-2</v>
      </c>
      <c r="J132" s="10">
        <f>[2]Sum!L137/1000</f>
        <v>15.030098872038549</v>
      </c>
      <c r="K132" s="11">
        <f>[2]Sum!$O137</f>
        <v>136.25506948054971</v>
      </c>
      <c r="L132" s="6">
        <f>[2]Sum!T137/1000</f>
        <v>11.981834853157071</v>
      </c>
      <c r="M132" s="10">
        <f t="shared" si="6"/>
        <v>59.794277005646677</v>
      </c>
      <c r="N132" s="6">
        <f>[2]Sum!$L108/1000</f>
        <v>47.740833314913587</v>
      </c>
      <c r="O132" s="6">
        <f>[6]Sum!$L108/1000</f>
        <v>50.622687151713592</v>
      </c>
    </row>
    <row r="133" spans="2:15" ht="14.45" x14ac:dyDescent="0.3">
      <c r="B133">
        <f>[2]Sum!B138</f>
        <v>2018</v>
      </c>
      <c r="C133" s="10">
        <f>[2]Sum!D138/1000</f>
        <v>4.1502201548985838</v>
      </c>
      <c r="D133" s="10">
        <f>[2]Sum!H138/1000</f>
        <v>2.1897120338340001</v>
      </c>
      <c r="E133" s="10">
        <f>[2]Sum!I138/1000</f>
        <v>0.15651876769426232</v>
      </c>
      <c r="F133" s="10">
        <f>[2]Sum!E138/1000</f>
        <v>7.9547104300000004</v>
      </c>
      <c r="G133" s="10">
        <f>([2]Sum!L138-SUM([2]Sum!G138:I138))/1000</f>
        <v>3.637978807091713E-15</v>
      </c>
      <c r="H133" s="10">
        <f>[2]Sum!C138/1000</f>
        <v>1.0978756556569571</v>
      </c>
      <c r="I133" s="10">
        <f t="shared" si="5"/>
        <v>-2.7215650079604078E-2</v>
      </c>
      <c r="J133" s="10">
        <f>[2]Sum!L138/1000</f>
        <v>15.549037042083805</v>
      </c>
      <c r="K133" s="11">
        <f>[2]Sum!$O138</f>
        <v>132.12676908377782</v>
      </c>
      <c r="L133" s="6">
        <f>[2]Sum!T138/1000</f>
        <v>7.7924362199251513</v>
      </c>
      <c r="M133" s="10">
        <f t="shared" si="6"/>
        <v>67.586713225571827</v>
      </c>
      <c r="N133" s="6">
        <f>[2]Sum!$L109/1000</f>
        <v>45.956204407454386</v>
      </c>
      <c r="O133" s="6">
        <f>[6]Sum!$L109/1000</f>
        <v>49.659013942094397</v>
      </c>
    </row>
    <row r="134" spans="2:15" ht="14.45" x14ac:dyDescent="0.3">
      <c r="B134">
        <f>[2]Sum!B139</f>
        <v>2019</v>
      </c>
      <c r="C134" s="10">
        <f>[2]Sum!D139/1000</f>
        <v>4.5978342147916882</v>
      </c>
      <c r="D134" s="10">
        <f>[2]Sum!H139/1000</f>
        <v>2.442330997584</v>
      </c>
      <c r="E134" s="10">
        <f>[2]Sum!I139/1000</f>
        <v>0.15651876769426232</v>
      </c>
      <c r="F134" s="10">
        <f>[2]Sum!E139/1000</f>
        <v>8.4207183800000003</v>
      </c>
      <c r="G134" s="10">
        <f>([2]Sum!L139-SUM([2]Sum!G139:I139))/1000</f>
        <v>7.2759576141834261E-15</v>
      </c>
      <c r="H134" s="10">
        <f>[2]Sum!C139/1000</f>
        <v>1.1379807284235985</v>
      </c>
      <c r="I134" s="10">
        <f t="shared" si="5"/>
        <v>-3.5392915759311923E-2</v>
      </c>
      <c r="J134" s="10">
        <f>[2]Sum!L139/1000</f>
        <v>16.755383088493552</v>
      </c>
      <c r="K134" s="11">
        <f>[2]Sum!$O139</f>
        <v>131.17318843198993</v>
      </c>
      <c r="L134" s="6">
        <f>[2]Sum!T139/1000</f>
        <v>7.3989057245969834</v>
      </c>
      <c r="M134" s="10">
        <f t="shared" si="6"/>
        <v>74.985618950168814</v>
      </c>
      <c r="N134" s="6">
        <f>[2]Sum!$L110/1000</f>
        <v>48.722692710187189</v>
      </c>
      <c r="O134" s="6">
        <f>[6]Sum!$L110/1000</f>
        <v>52.735494950471988</v>
      </c>
    </row>
    <row r="135" spans="2:15" ht="14.45" x14ac:dyDescent="0.3">
      <c r="B135">
        <f>[2]Sum!B140</f>
        <v>2020</v>
      </c>
      <c r="C135" s="10">
        <f>[2]Sum!D140/1000</f>
        <v>5.2414551436800458</v>
      </c>
      <c r="D135" s="10">
        <f>[2]Sum!H140/1000</f>
        <v>2.6561697378599995</v>
      </c>
      <c r="E135" s="10">
        <f>[2]Sum!I140/1000</f>
        <v>0.15651876769426232</v>
      </c>
      <c r="F135" s="10">
        <f>[2]Sum!E140/1000</f>
        <v>8.4639050700000009</v>
      </c>
      <c r="G135" s="10">
        <f>([2]Sum!L140-SUM([2]Sum!G140:I140))/1000</f>
        <v>0</v>
      </c>
      <c r="H135" s="10">
        <f>[2]Sum!C140/1000</f>
        <v>1.2070781084154059</v>
      </c>
      <c r="I135" s="10">
        <f t="shared" si="5"/>
        <v>-4.2855747179542394E-2</v>
      </c>
      <c r="J135" s="10">
        <f>[2]Sum!L140/1000</f>
        <v>17.725126827649714</v>
      </c>
      <c r="K135" s="11">
        <f>[2]Sum!$O140</f>
        <v>129.70367906554512</v>
      </c>
      <c r="L135" s="6">
        <f>[2]Sum!T140/1000</f>
        <v>9.180149719909636</v>
      </c>
      <c r="M135" s="10">
        <f t="shared" si="6"/>
        <v>84.16576867007845</v>
      </c>
      <c r="N135" s="6">
        <f>[2]Sum!$L111/1000</f>
        <v>48.328687853030395</v>
      </c>
      <c r="O135" s="6">
        <f>[6]Sum!$L111/1000</f>
        <v>52.493483497300794</v>
      </c>
    </row>
    <row r="136" spans="2:15" ht="14.45" x14ac:dyDescent="0.3">
      <c r="B136">
        <f>[2]Sum!B141</f>
        <v>2021</v>
      </c>
      <c r="C136" s="10">
        <f>[2]Sum!D141/1000</f>
        <v>5.7738976483427402</v>
      </c>
      <c r="D136" s="10">
        <f>[2]Sum!H141/1000</f>
        <v>2.9452273521179997</v>
      </c>
      <c r="E136" s="10">
        <f>[2]Sum!I141/1000</f>
        <v>0.15651876769426232</v>
      </c>
      <c r="F136" s="10">
        <f>[2]Sum!E141/1000</f>
        <v>8.7900151199999996</v>
      </c>
      <c r="G136" s="10">
        <f>([2]Sum!L141-SUM([2]Sum!G141:I141))/1000</f>
        <v>-3.637978807091713E-15</v>
      </c>
      <c r="H136" s="10">
        <f>[2]Sum!C141/1000</f>
        <v>1.1105429741919277</v>
      </c>
      <c r="I136" s="10">
        <f t="shared" si="5"/>
        <v>-5.0660050132798722E-2</v>
      </c>
      <c r="J136" s="10">
        <f>[2]Sum!L141/1000</f>
        <v>18.776201862346927</v>
      </c>
      <c r="K136" s="11">
        <f>[2]Sum!$O141</f>
        <v>128.94970756110573</v>
      </c>
      <c r="L136" s="6">
        <f>[2]Sum!T141/1000</f>
        <v>9.6705423108935182</v>
      </c>
      <c r="M136" s="10">
        <f t="shared" si="6"/>
        <v>93.836310980971973</v>
      </c>
      <c r="N136" s="6">
        <f>[2]Sum!$L112/1000</f>
        <v>49.273326675710393</v>
      </c>
      <c r="O136" s="6">
        <f>[6]Sum!$L112/1000</f>
        <v>53.581154067955183</v>
      </c>
    </row>
    <row r="137" spans="2:15" ht="14.45" x14ac:dyDescent="0.3">
      <c r="B137">
        <f>[2]Sum!B142</f>
        <v>2022</v>
      </c>
      <c r="C137" s="10">
        <f>[2]Sum!D142/1000</f>
        <v>6.3535671891912759</v>
      </c>
      <c r="D137" s="10">
        <f>[2]Sum!H142/1000</f>
        <v>3.2022834779339999</v>
      </c>
      <c r="E137" s="10">
        <f>[2]Sum!I142/1000</f>
        <v>0.15651876769426232</v>
      </c>
      <c r="F137" s="10">
        <f>[2]Sum!E142/1000</f>
        <v>8.9545500599999972</v>
      </c>
      <c r="G137" s="10">
        <f>([2]Sum!L142-SUM([2]Sum!G142:I142))/1000</f>
        <v>0</v>
      </c>
      <c r="H137" s="10">
        <f>[2]Sum!C142/1000</f>
        <v>1.1536364529107537</v>
      </c>
      <c r="I137" s="10">
        <f t="shared" si="5"/>
        <v>-6.1072877577814787E-2</v>
      </c>
      <c r="J137" s="10">
        <f>[2]Sum!L142/1000</f>
        <v>19.820555947730291</v>
      </c>
      <c r="K137" s="11">
        <f>[2]Sum!$O142</f>
        <v>128.89486965810326</v>
      </c>
      <c r="L137" s="6">
        <f>[2]Sum!T142/1000</f>
        <v>9.5676215323869442</v>
      </c>
      <c r="M137" s="10">
        <f t="shared" si="6"/>
        <v>103.40393251335891</v>
      </c>
      <c r="N137" s="6">
        <f>[2]Sum!$L113/1000</f>
        <v>49.394254707571193</v>
      </c>
      <c r="O137" s="6">
        <f>[6]Sum!$L113/1000</f>
        <v>54.010496399015999</v>
      </c>
    </row>
    <row r="138" spans="2:15" ht="14.45" x14ac:dyDescent="0.3">
      <c r="B138">
        <f>[2]Sum!B143</f>
        <v>2023</v>
      </c>
      <c r="C138" s="10">
        <f>[2]Sum!D143/1000</f>
        <v>6.9835152180075948</v>
      </c>
      <c r="D138" s="10">
        <f>[2]Sum!H143/1000</f>
        <v>3.5165179340039998</v>
      </c>
      <c r="E138" s="10">
        <f>[2]Sum!I143/1000</f>
        <v>0.15651876769426232</v>
      </c>
      <c r="F138" s="10">
        <f>[2]Sum!E143/1000</f>
        <v>9.0526415799999995</v>
      </c>
      <c r="G138" s="10">
        <f>([2]Sum!L143-SUM([2]Sum!G143:I143))/1000</f>
        <v>0</v>
      </c>
      <c r="H138" s="10">
        <f>[2]Sum!C143/1000</f>
        <v>1.2223707971816395</v>
      </c>
      <c r="I138" s="10">
        <f t="shared" si="5"/>
        <v>-7.3935437607611718E-2</v>
      </c>
      <c r="J138" s="10">
        <f>[2]Sum!L143/1000</f>
        <v>20.931564296887498</v>
      </c>
      <c r="K138" s="11">
        <f>[2]Sum!$O143</f>
        <v>128.88277475346129</v>
      </c>
      <c r="L138" s="6">
        <f>[2]Sum!T143/1000</f>
        <v>10.308711411984513</v>
      </c>
      <c r="M138" s="10">
        <f t="shared" si="6"/>
        <v>113.71264392534343</v>
      </c>
      <c r="N138" s="6">
        <f>[2]Sum!$L114/1000</f>
        <v>49.079730361358401</v>
      </c>
      <c r="O138" s="6">
        <f>[6]Sum!$L114/1000</f>
        <v>54.109351967318382</v>
      </c>
    </row>
    <row r="139" spans="2:15" ht="14.45" x14ac:dyDescent="0.3">
      <c r="B139">
        <f>[2]Sum!B144</f>
        <v>2024</v>
      </c>
      <c r="C139" s="10">
        <f>[2]Sum!D144/1000</f>
        <v>7.5568621527830873</v>
      </c>
      <c r="D139" s="10">
        <f>[2]Sum!H144/1000</f>
        <v>3.8676381956579999</v>
      </c>
      <c r="E139" s="10">
        <f>[2]Sum!I144/1000</f>
        <v>0.15651876769426232</v>
      </c>
      <c r="F139" s="10">
        <f>[2]Sum!E144/1000</f>
        <v>9.2661434299999978</v>
      </c>
      <c r="G139" s="10">
        <f>([2]Sum!L144-SUM([2]Sum!G144:I144))/1000</f>
        <v>0</v>
      </c>
      <c r="H139" s="10">
        <f>[2]Sum!C144/1000</f>
        <v>1.3304823533242418</v>
      </c>
      <c r="I139" s="10">
        <f t="shared" si="5"/>
        <v>-9.782517689248571E-2</v>
      </c>
      <c r="J139" s="10">
        <f>[2]Sum!L144/1000</f>
        <v>22.177644899459594</v>
      </c>
      <c r="K139" s="11">
        <f>[2]Sum!$O144</f>
        <v>129.28088399705769</v>
      </c>
      <c r="L139" s="6">
        <f>[2]Sum!T144/1000</f>
        <v>10.049705294986476</v>
      </c>
      <c r="M139" s="10">
        <f t="shared" si="6"/>
        <v>123.76234922032991</v>
      </c>
      <c r="N139" s="6">
        <f>[2]Sum!$L115/1000</f>
        <v>49.305695109715188</v>
      </c>
      <c r="O139" s="6">
        <f>[6]Sum!$L115/1000</f>
        <v>55.3554895990464</v>
      </c>
    </row>
    <row r="140" spans="2:15" ht="14.45" x14ac:dyDescent="0.3">
      <c r="B140">
        <f>[2]Sum!B145</f>
        <v>2025</v>
      </c>
      <c r="C140" s="10">
        <f>[2]Sum!D145/1000</f>
        <v>7.9577691134346873</v>
      </c>
      <c r="D140" s="10">
        <f>[2]Sum!H145/1000</f>
        <v>4.2413310304019998</v>
      </c>
      <c r="E140" s="10">
        <f>[2]Sum!I145/1000</f>
        <v>0.19858071087782328</v>
      </c>
      <c r="F140" s="10">
        <f>[2]Sum!E145/1000</f>
        <v>9.2579290800000003</v>
      </c>
      <c r="G140" s="10">
        <f>([2]Sum!L145-SUM([2]Sum!G145:I145))/1000</f>
        <v>0.27856800000000292</v>
      </c>
      <c r="H140" s="10">
        <f>[2]Sum!C145/1000</f>
        <v>1.3673336708304029</v>
      </c>
      <c r="I140" s="10">
        <f t="shared" si="5"/>
        <v>-9.8035707613745846E-2</v>
      </c>
      <c r="J140" s="10">
        <f>[2]Sum!L145/1000</f>
        <v>23.301511605544913</v>
      </c>
      <c r="K140" s="11">
        <f>[2]Sum!$O145</f>
        <v>128.57957265540932</v>
      </c>
      <c r="L140" s="6">
        <f>[2]Sum!T145/1000</f>
        <v>8.9214598312070628</v>
      </c>
      <c r="M140" s="10">
        <f t="shared" si="6"/>
        <v>132.68380905153697</v>
      </c>
      <c r="N140" s="6">
        <f>[2]Sum!$L116/1000</f>
        <v>48.654818387356791</v>
      </c>
      <c r="O140" s="6">
        <f>[6]Sum!$L116/1000</f>
        <v>54.2123981840544</v>
      </c>
    </row>
    <row r="141" spans="2:15" ht="14.45" x14ac:dyDescent="0.3">
      <c r="B141">
        <f>[2]Sum!B146</f>
        <v>2026</v>
      </c>
      <c r="C141" s="10">
        <f>[2]Sum!D146/1000</f>
        <v>8.5274704323133559</v>
      </c>
      <c r="D141" s="10">
        <f>[2]Sum!H146/1000</f>
        <v>4.5890209890599998</v>
      </c>
      <c r="E141" s="10">
        <f>[2]Sum!I146/1000</f>
        <v>0.24890668802209046</v>
      </c>
      <c r="F141" s="10">
        <f>[2]Sum!E146/1000</f>
        <v>9.0273477600000014</v>
      </c>
      <c r="G141" s="10">
        <f>([2]Sum!L146-SUM([2]Sum!G146:I146))/1000</f>
        <v>0.5571360000000023</v>
      </c>
      <c r="H141" s="10">
        <f>[2]Sum!C146/1000</f>
        <v>1.4341743346249722</v>
      </c>
      <c r="I141" s="10">
        <f t="shared" si="5"/>
        <v>-0.12066248417352267</v>
      </c>
      <c r="J141" s="10">
        <f>[2]Sum!L146/1000</f>
        <v>24.384056204020418</v>
      </c>
      <c r="K141" s="11">
        <f>[2]Sum!$O146</f>
        <v>127.8261615809775</v>
      </c>
      <c r="L141" s="6">
        <f>[2]Sum!T146/1000</f>
        <v>10.503149807131273</v>
      </c>
      <c r="M141" s="10">
        <f t="shared" si="6"/>
        <v>143.18695885866825</v>
      </c>
      <c r="N141" s="6">
        <f>[2]Sum!$L117/1000</f>
        <v>46.9514929085136</v>
      </c>
      <c r="O141" s="6">
        <f>[6]Sum!$L117/1000</f>
        <v>53.265594644438387</v>
      </c>
    </row>
    <row r="142" spans="2:15" ht="14.45" x14ac:dyDescent="0.3">
      <c r="B142">
        <f>[2]Sum!B147</f>
        <v>2027</v>
      </c>
      <c r="C142" s="10">
        <f>[2]Sum!D147/1000</f>
        <v>8.7697656262745145</v>
      </c>
      <c r="D142" s="10">
        <f>[2]Sum!H147/1000</f>
        <v>4.919698873542</v>
      </c>
      <c r="E142" s="10">
        <f>[2]Sum!I147/1000</f>
        <v>0.28980049858988094</v>
      </c>
      <c r="F142" s="10">
        <f>[2]Sum!E147/1000</f>
        <v>9.3760488899999981</v>
      </c>
      <c r="G142" s="10">
        <f>([2]Sum!L147-SUM([2]Sum!G147:I147))/1000</f>
        <v>0.83570399999999789</v>
      </c>
      <c r="H142" s="10">
        <f>[2]Sum!C147/1000</f>
        <v>1.4720953957638014</v>
      </c>
      <c r="I142" s="10">
        <f t="shared" si="5"/>
        <v>-0.13028805152496023</v>
      </c>
      <c r="J142" s="10">
        <f>[2]Sum!L147/1000</f>
        <v>25.663113284170198</v>
      </c>
      <c r="K142" s="11">
        <f>[2]Sum!$O147</f>
        <v>128.02370054881382</v>
      </c>
      <c r="L142" s="6">
        <f>[2]Sum!T147/1000</f>
        <v>6.6684823547974874</v>
      </c>
      <c r="M142" s="10">
        <f t="shared" si="6"/>
        <v>149.85544121346572</v>
      </c>
      <c r="N142" s="6">
        <f>[2]Sum!$L118/1000</f>
        <v>47.85101116594079</v>
      </c>
      <c r="O142" s="6">
        <f>[6]Sum!$L118/1000</f>
        <v>54.181820277940801</v>
      </c>
    </row>
    <row r="143" spans="2:15" ht="14.45" x14ac:dyDescent="0.3">
      <c r="B143">
        <f>[2]Sum!B148</f>
        <v>2028</v>
      </c>
      <c r="C143" s="10">
        <f>[2]Sum!D148/1000</f>
        <v>9.064026159331398</v>
      </c>
      <c r="D143" s="10">
        <f>[2]Sum!H148/1000</f>
        <v>5.2537777986780014</v>
      </c>
      <c r="E143" s="10">
        <f>[2]Sum!I148/1000</f>
        <v>0.3306943091576714</v>
      </c>
      <c r="F143" s="10">
        <f>[2]Sum!E148/1000</f>
        <v>9.6743442799999997</v>
      </c>
      <c r="G143" s="10">
        <f>([2]Sum!L148-SUM([2]Sum!G148:I148))/1000</f>
        <v>1.1142719999999935</v>
      </c>
      <c r="H143" s="10">
        <f>[2]Sum!C148/1000</f>
        <v>1.5190937233495774</v>
      </c>
      <c r="I143" s="10">
        <f t="shared" si="5"/>
        <v>-0.15735303008530016</v>
      </c>
      <c r="J143" s="10">
        <f>[2]Sum!L148/1000</f>
        <v>26.956208270516644</v>
      </c>
      <c r="K143" s="11">
        <f>[2]Sum!$O148</f>
        <v>128.20194082102523</v>
      </c>
      <c r="L143" s="6">
        <f>[2]Sum!T148/1000</f>
        <v>7.2396277254475558</v>
      </c>
      <c r="M143" s="10">
        <f t="shared" si="6"/>
        <v>157.09506893891327</v>
      </c>
      <c r="N143" s="6">
        <f>[2]Sum!$L119/1000</f>
        <v>48.504934673601603</v>
      </c>
      <c r="O143" s="6">
        <f>[6]Sum!$L119/1000</f>
        <v>55.641126514204785</v>
      </c>
    </row>
    <row r="144" spans="2:15" ht="14.45" x14ac:dyDescent="0.3">
      <c r="B144">
        <f>[2]Sum!B149</f>
        <v>2029</v>
      </c>
      <c r="C144" s="10">
        <f>[2]Sum!D149/1000</f>
        <v>9.380132227273025</v>
      </c>
      <c r="D144" s="10">
        <f>[2]Sum!H149/1000</f>
        <v>5.591082491322001</v>
      </c>
      <c r="E144" s="10">
        <f>[2]Sum!I149/1000</f>
        <v>0.3715881197254618</v>
      </c>
      <c r="F144" s="10">
        <f>[2]Sum!E149/1000</f>
        <v>9.9605319100000003</v>
      </c>
      <c r="G144" s="10">
        <f>([2]Sum!L149-SUM([2]Sum!G149:I149))/1000</f>
        <v>1.3928400000000001</v>
      </c>
      <c r="H144" s="10">
        <f>[2]Sum!C149/1000</f>
        <v>1.5800782750541571</v>
      </c>
      <c r="I144" s="10">
        <f t="shared" si="5"/>
        <v>-0.1813783855701725</v>
      </c>
      <c r="J144" s="10">
        <f>[2]Sum!L149/1000</f>
        <v>28.276253023374643</v>
      </c>
      <c r="K144" s="11">
        <f>[2]Sum!$O149</f>
        <v>128.4351182229081</v>
      </c>
      <c r="L144" s="6">
        <f>[2]Sum!T149/1000</f>
        <v>7.464147140218655</v>
      </c>
      <c r="M144" s="10">
        <f t="shared" si="6"/>
        <v>164.55921607913191</v>
      </c>
      <c r="N144" s="6">
        <f>[2]Sum!$L120/1000</f>
        <v>49.095690264350395</v>
      </c>
      <c r="O144" s="6">
        <f>[6]Sum!$L120/1000</f>
        <v>56.807356317503988</v>
      </c>
    </row>
    <row r="145" spans="1:15" ht="14.45" x14ac:dyDescent="0.3">
      <c r="B145">
        <f>[2]Sum!B150</f>
        <v>2030</v>
      </c>
      <c r="C145" s="10">
        <f>[2]Sum!D150/1000</f>
        <v>9.8200245763451335</v>
      </c>
      <c r="D145" s="10">
        <f>[2]Sum!H150/1000</f>
        <v>5.6974138201800004</v>
      </c>
      <c r="E145" s="10">
        <f>[2]Sum!I150/1000</f>
        <v>0.42224326453775224</v>
      </c>
      <c r="F145" s="10">
        <f>[2]Sum!E150/1000</f>
        <v>9.7246684693999974</v>
      </c>
      <c r="G145" s="10">
        <f>([2]Sum!L150-SUM([2]Sum!G150:I150))/1000</f>
        <v>1.6714079999999958</v>
      </c>
      <c r="H145" s="10">
        <f>[2]Sum!C150/1000</f>
        <v>1.6117573699533183</v>
      </c>
      <c r="I145" s="10">
        <f t="shared" si="5"/>
        <v>-0.21275959849307977</v>
      </c>
      <c r="J145" s="10">
        <f>[2]Sum!L150/1000</f>
        <v>28.947515500416202</v>
      </c>
      <c r="K145" s="11">
        <f>[2]Sum!$O150</f>
        <v>128.24734645391129</v>
      </c>
      <c r="L145" s="6">
        <f>[2]Sum!T150/1000</f>
        <v>6.1322746924654403</v>
      </c>
      <c r="M145" s="10">
        <f t="shared" si="6"/>
        <v>170.69149077159736</v>
      </c>
      <c r="N145" s="6">
        <f>[2]Sum!$L121/1000</f>
        <v>47.458790125387189</v>
      </c>
      <c r="O145" s="6">
        <f>[6]Sum!$L121/1000</f>
        <v>55.96917406511038</v>
      </c>
    </row>
    <row r="147" spans="1:15" ht="14.45" x14ac:dyDescent="0.3">
      <c r="A147" t="s">
        <v>10</v>
      </c>
      <c r="B147">
        <f>B125</f>
        <v>2010</v>
      </c>
      <c r="C147" s="10">
        <f ca="1">C125-C103</f>
        <v>-6.1420112028656715E-6</v>
      </c>
      <c r="D147" s="10">
        <f ca="1">D125-D103</f>
        <v>0</v>
      </c>
      <c r="E147" s="10">
        <f t="shared" ref="E147:L147" ca="1" si="7">E125-E103</f>
        <v>0</v>
      </c>
      <c r="F147" s="10">
        <f t="shared" ca="1" si="7"/>
        <v>-6.9100000006372397E-6</v>
      </c>
      <c r="G147" s="10">
        <f t="shared" ca="1" si="7"/>
        <v>1.8189894035458565E-15</v>
      </c>
      <c r="H147" s="10">
        <f t="shared" ca="1" si="7"/>
        <v>0</v>
      </c>
      <c r="I147" s="10">
        <f t="shared" ref="I147" ca="1" si="8">I125-I103</f>
        <v>0</v>
      </c>
      <c r="J147" s="10">
        <f t="shared" ca="1" si="7"/>
        <v>-1.3052011201608593E-5</v>
      </c>
      <c r="K147" s="10">
        <f t="shared" ca="1" si="7"/>
        <v>-3.3299562323918508E-4</v>
      </c>
      <c r="L147" s="10">
        <f t="shared" ca="1" si="7"/>
        <v>2.1186602999999971E-2</v>
      </c>
    </row>
    <row r="148" spans="1:15" ht="14.45" x14ac:dyDescent="0.3">
      <c r="B148">
        <f t="shared" ref="B148:B167" si="9">B126</f>
        <v>2011</v>
      </c>
      <c r="C148" s="10">
        <f t="shared" ref="C148:L163" ca="1" si="10">C126-C104</f>
        <v>-1.6555763470205154E-5</v>
      </c>
      <c r="D148" s="10">
        <f t="shared" ref="D148" ca="1" si="11">D126-D104</f>
        <v>-3.0659999999960164E-6</v>
      </c>
      <c r="E148" s="10">
        <f t="shared" ca="1" si="10"/>
        <v>0</v>
      </c>
      <c r="F148" s="10">
        <f t="shared" ca="1" si="10"/>
        <v>-9.2279999999611562E-5</v>
      </c>
      <c r="G148" s="10">
        <f t="shared" ca="1" si="10"/>
        <v>1.8189894035458565E-15</v>
      </c>
      <c r="H148" s="10">
        <f t="shared" ca="1" si="10"/>
        <v>-2.413721639998867E-4</v>
      </c>
      <c r="I148" s="10">
        <f t="shared" ref="I148" ca="1" si="12">I126-I104</f>
        <v>0</v>
      </c>
      <c r="J148" s="10">
        <f t="shared" ca="1" si="10"/>
        <v>-3.5327392746964392E-4</v>
      </c>
      <c r="K148" s="10">
        <f t="shared" ca="1" si="10"/>
        <v>-6.5172471940968535E-3</v>
      </c>
      <c r="L148" s="10">
        <f t="shared" ca="1" si="10"/>
        <v>0.90444814776529991</v>
      </c>
    </row>
    <row r="149" spans="1:15" ht="14.45" x14ac:dyDescent="0.3">
      <c r="B149">
        <f t="shared" si="9"/>
        <v>2012</v>
      </c>
      <c r="C149" s="10">
        <f t="shared" ca="1" si="10"/>
        <v>-5.8802033258043007E-4</v>
      </c>
      <c r="D149" s="10">
        <f t="shared" ref="D149" ca="1" si="13">D127-D105</f>
        <v>2.1310522080000283E-3</v>
      </c>
      <c r="E149" s="10">
        <f t="shared" ca="1" si="10"/>
        <v>0</v>
      </c>
      <c r="F149" s="10">
        <f t="shared" ca="1" si="10"/>
        <v>0.21554131799999787</v>
      </c>
      <c r="G149" s="10">
        <f t="shared" ca="1" si="10"/>
        <v>5.4569682106375695E-15</v>
      </c>
      <c r="H149" s="10">
        <f t="shared" ca="1" si="10"/>
        <v>-2.8121965200011978E-4</v>
      </c>
      <c r="I149" s="10">
        <f t="shared" ref="I149" ca="1" si="14">I127-I105</f>
        <v>0</v>
      </c>
      <c r="J149" s="10">
        <f t="shared" ca="1" si="10"/>
        <v>0.21680313022341835</v>
      </c>
      <c r="K149" s="10">
        <f t="shared" ca="1" si="10"/>
        <v>2.983270947315475</v>
      </c>
      <c r="L149" s="10">
        <f t="shared" ca="1" si="10"/>
        <v>0.63711185505691681</v>
      </c>
    </row>
    <row r="150" spans="1:15" ht="14.45" x14ac:dyDescent="0.3">
      <c r="B150">
        <f t="shared" si="9"/>
        <v>2013</v>
      </c>
      <c r="C150" s="10">
        <f t="shared" ca="1" si="10"/>
        <v>3.2354053369465507E-3</v>
      </c>
      <c r="D150" s="10">
        <f t="shared" ref="D150" ca="1" si="15">D128-D106</f>
        <v>2.4579824159998154E-3</v>
      </c>
      <c r="E150" s="10">
        <f t="shared" ca="1" si="10"/>
        <v>0</v>
      </c>
      <c r="F150" s="10">
        <f t="shared" ca="1" si="10"/>
        <v>0.31621735799999762</v>
      </c>
      <c r="G150" s="10">
        <f t="shared" ca="1" si="10"/>
        <v>1.8189894035458565E-15</v>
      </c>
      <c r="H150" s="10">
        <f t="shared" ca="1" si="10"/>
        <v>-7.5798428671353113E-3</v>
      </c>
      <c r="I150" s="10">
        <f t="shared" ref="I150" ca="1" si="16">I128-I106</f>
        <v>0</v>
      </c>
      <c r="J150" s="10">
        <f t="shared" ca="1" si="10"/>
        <v>0.31433090288581234</v>
      </c>
      <c r="K150" s="10">
        <f t="shared" ca="1" si="10"/>
        <v>3.9971619873544739</v>
      </c>
      <c r="L150" s="10">
        <f t="shared" ca="1" si="10"/>
        <v>0.23263003948917227</v>
      </c>
    </row>
    <row r="151" spans="1:15" ht="14.45" x14ac:dyDescent="0.3">
      <c r="B151">
        <f t="shared" si="9"/>
        <v>2014</v>
      </c>
      <c r="C151" s="10">
        <f t="shared" ca="1" si="10"/>
        <v>2.3861192612795401E-2</v>
      </c>
      <c r="D151" s="10">
        <f t="shared" ref="D151" ca="1" si="17">D129-D107</f>
        <v>6.0985954919994256E-3</v>
      </c>
      <c r="E151" s="10">
        <f t="shared" ca="1" si="10"/>
        <v>0</v>
      </c>
      <c r="F151" s="10">
        <f t="shared" ca="1" si="10"/>
        <v>0.3810966799999953</v>
      </c>
      <c r="G151" s="10">
        <f t="shared" ca="1" si="10"/>
        <v>1.8189894035458565E-15</v>
      </c>
      <c r="H151" s="10">
        <f t="shared" ca="1" si="10"/>
        <v>3.4229927835348617E-3</v>
      </c>
      <c r="I151" s="10">
        <f t="shared" ref="I151" ca="1" si="18">I129-I107</f>
        <v>1.091129856550266E-3</v>
      </c>
      <c r="J151" s="10">
        <f t="shared" ca="1" si="10"/>
        <v>0.41447946088833021</v>
      </c>
      <c r="K151" s="10">
        <f t="shared" ca="1" si="10"/>
        <v>4.85073167976077</v>
      </c>
      <c r="L151" s="10">
        <f t="shared" ca="1" si="10"/>
        <v>1.7017364037053513</v>
      </c>
    </row>
    <row r="152" spans="1:15" ht="14.45" x14ac:dyDescent="0.3">
      <c r="B152">
        <f t="shared" si="9"/>
        <v>2015</v>
      </c>
      <c r="C152" s="10">
        <f t="shared" ca="1" si="10"/>
        <v>0.14129062835315453</v>
      </c>
      <c r="D152" s="10">
        <f t="shared" ref="D152" ca="1" si="19">D130-D108</f>
        <v>6.1276134299999008E-3</v>
      </c>
      <c r="E152" s="10">
        <f t="shared" ca="1" si="10"/>
        <v>0</v>
      </c>
      <c r="F152" s="10">
        <f t="shared" ca="1" si="10"/>
        <v>0.30016992999999736</v>
      </c>
      <c r="G152" s="10">
        <f t="shared" ca="1" si="10"/>
        <v>3.637978807091713E-15</v>
      </c>
      <c r="H152" s="10">
        <f t="shared" ca="1" si="10"/>
        <v>3.0244375528650669E-2</v>
      </c>
      <c r="I152" s="10">
        <f t="shared" ref="I152" ca="1" si="20">I130-I108</f>
        <v>-1.2016280254971631E-3</v>
      </c>
      <c r="J152" s="10">
        <f t="shared" ca="1" si="10"/>
        <v>0.47783254731180591</v>
      </c>
      <c r="K152" s="10">
        <f t="shared" ca="1" si="10"/>
        <v>5.1745588291865374</v>
      </c>
      <c r="L152" s="10">
        <f t="shared" ca="1" si="10"/>
        <v>1.5214809845052351</v>
      </c>
    </row>
    <row r="153" spans="1:15" ht="14.45" x14ac:dyDescent="0.3">
      <c r="B153">
        <f t="shared" si="9"/>
        <v>2016</v>
      </c>
      <c r="C153" s="10">
        <f t="shared" ca="1" si="10"/>
        <v>0.22583563932911543</v>
      </c>
      <c r="D153" s="10">
        <f t="shared" ref="D153" ca="1" si="21">D131-D109</f>
        <v>5.3589624119996238E-3</v>
      </c>
      <c r="E153" s="10">
        <f t="shared" ca="1" si="10"/>
        <v>-4.9145924807927899E-4</v>
      </c>
      <c r="F153" s="10">
        <f t="shared" ca="1" si="10"/>
        <v>0.29829968399999984</v>
      </c>
      <c r="G153" s="10">
        <f t="shared" ca="1" si="10"/>
        <v>1.8189894035458565E-15</v>
      </c>
      <c r="H153" s="10">
        <f t="shared" ca="1" si="10"/>
        <v>6.76949364183419E-2</v>
      </c>
      <c r="I153" s="10">
        <f t="shared" ref="I153" ca="1" si="22">I131-I109</f>
        <v>-4.7476392579141203E-3</v>
      </c>
      <c r="J153" s="10">
        <f t="shared" ca="1" si="10"/>
        <v>0.59669776291137744</v>
      </c>
      <c r="K153" s="10">
        <f t="shared" ca="1" si="10"/>
        <v>5.7744663898025976</v>
      </c>
      <c r="L153" s="10">
        <f t="shared" ca="1" si="10"/>
        <v>1.6681572343623507</v>
      </c>
    </row>
    <row r="154" spans="1:15" ht="14.45" x14ac:dyDescent="0.3">
      <c r="B154">
        <f t="shared" si="9"/>
        <v>2017</v>
      </c>
      <c r="C154" s="10">
        <f t="shared" ca="1" si="10"/>
        <v>0.16576953280106554</v>
      </c>
      <c r="D154" s="10">
        <f t="shared" ref="D154" ca="1" si="23">D132-D110</f>
        <v>4.9760685059998533E-3</v>
      </c>
      <c r="E154" s="10">
        <f t="shared" ca="1" si="10"/>
        <v>-4.9145924807930674E-4</v>
      </c>
      <c r="F154" s="10">
        <f t="shared" ca="1" si="10"/>
        <v>0.4130095099999993</v>
      </c>
      <c r="G154" s="10">
        <f t="shared" ca="1" si="10"/>
        <v>-3.637978807091713E-15</v>
      </c>
      <c r="H154" s="10">
        <f t="shared" ca="1" si="10"/>
        <v>4.0760674094829419E-2</v>
      </c>
      <c r="I154" s="10">
        <f t="shared" ref="I154" ca="1" si="24">I132-I110</f>
        <v>-7.2196205365510271E-3</v>
      </c>
      <c r="J154" s="10">
        <f t="shared" ca="1" si="10"/>
        <v>0.62402432615381542</v>
      </c>
      <c r="K154" s="10">
        <f t="shared" ca="1" si="10"/>
        <v>5.6570804118808269</v>
      </c>
      <c r="L154" s="10">
        <f t="shared" ca="1" si="10"/>
        <v>0.2324820562926746</v>
      </c>
    </row>
    <row r="155" spans="1:15" ht="14.45" x14ac:dyDescent="0.3">
      <c r="B155">
        <f t="shared" si="9"/>
        <v>2018</v>
      </c>
      <c r="C155" s="10">
        <f t="shared" ca="1" si="10"/>
        <v>0.22357577553076835</v>
      </c>
      <c r="D155" s="10">
        <f t="shared" ref="D155" ca="1" si="25">D133-D111</f>
        <v>-5.572437917999995E-3</v>
      </c>
      <c r="E155" s="10">
        <f t="shared" ca="1" si="10"/>
        <v>-4.9145924807930674E-4</v>
      </c>
      <c r="F155" s="10">
        <f t="shared" ca="1" si="10"/>
        <v>0.41599758000000175</v>
      </c>
      <c r="G155" s="10">
        <f t="shared" ca="1" si="10"/>
        <v>3.637978807091713E-15</v>
      </c>
      <c r="H155" s="10">
        <f t="shared" ca="1" si="10"/>
        <v>6.1235921336662225E-2</v>
      </c>
      <c r="I155" s="10">
        <f t="shared" ref="I155" ca="1" si="26">I133-I111</f>
        <v>-2.4394738126148063E-3</v>
      </c>
      <c r="J155" s="10">
        <f t="shared" ca="1" si="10"/>
        <v>0.69474537970135231</v>
      </c>
      <c r="K155" s="10">
        <f t="shared" ca="1" si="10"/>
        <v>5.9035464451835935</v>
      </c>
      <c r="L155" s="10">
        <f t="shared" ca="1" si="10"/>
        <v>0.99891611247848644</v>
      </c>
    </row>
    <row r="156" spans="1:15" ht="14.45" x14ac:dyDescent="0.3">
      <c r="B156">
        <f t="shared" si="9"/>
        <v>2019</v>
      </c>
      <c r="C156" s="10">
        <f t="shared" ca="1" si="10"/>
        <v>0.21288304431687788</v>
      </c>
      <c r="D156" s="10">
        <f t="shared" ref="D156" ca="1" si="27">D134-D112</f>
        <v>8.5678708619996158E-3</v>
      </c>
      <c r="E156" s="10">
        <f t="shared" ca="1" si="10"/>
        <v>-4.9145924807930674E-4</v>
      </c>
      <c r="F156" s="10">
        <f t="shared" ca="1" si="10"/>
        <v>0.52342487999999943</v>
      </c>
      <c r="G156" s="10">
        <f t="shared" ca="1" si="10"/>
        <v>7.2759576141834261E-15</v>
      </c>
      <c r="H156" s="10">
        <f t="shared" ca="1" si="10"/>
        <v>5.9067729428885496E-2</v>
      </c>
      <c r="I156" s="10">
        <f t="shared" ref="I156" ca="1" si="28">I134-I112</f>
        <v>-3.0191452882234598E-3</v>
      </c>
      <c r="J156" s="10">
        <f t="shared" ca="1" si="10"/>
        <v>0.80345206535968572</v>
      </c>
      <c r="K156" s="10">
        <f t="shared" ca="1" si="10"/>
        <v>6.2900005693020233</v>
      </c>
      <c r="L156" s="10">
        <f t="shared" ca="1" si="10"/>
        <v>0.80565589644743341</v>
      </c>
    </row>
    <row r="157" spans="1:15" ht="14.45" x14ac:dyDescent="0.3">
      <c r="B157">
        <f t="shared" si="9"/>
        <v>2020</v>
      </c>
      <c r="C157" s="10">
        <f t="shared" ca="1" si="10"/>
        <v>0.26406128598597434</v>
      </c>
      <c r="D157" s="10">
        <f t="shared" ref="D157" ca="1" si="29">D135-D113</f>
        <v>1.1793193799958246E-4</v>
      </c>
      <c r="E157" s="10">
        <f t="shared" ca="1" si="10"/>
        <v>-4.9145924807930674E-4</v>
      </c>
      <c r="F157" s="10">
        <f t="shared" ca="1" si="10"/>
        <v>0.56923153999999965</v>
      </c>
      <c r="G157" s="10">
        <f t="shared" ca="1" si="10"/>
        <v>-3.637978807091713E-15</v>
      </c>
      <c r="H157" s="10">
        <f t="shared" ca="1" si="10"/>
        <v>7.6862967069334376E-2</v>
      </c>
      <c r="I157" s="10">
        <f t="shared" ref="I157" ca="1" si="30">I135-I113</f>
        <v>1.7436708364016729E-3</v>
      </c>
      <c r="J157" s="10">
        <f t="shared" ca="1" si="10"/>
        <v>0.90978226574522836</v>
      </c>
      <c r="K157" s="10">
        <f t="shared" ca="1" si="10"/>
        <v>6.6573349890885112</v>
      </c>
      <c r="L157" s="10">
        <f t="shared" ca="1" si="10"/>
        <v>1.2059966664310124</v>
      </c>
    </row>
    <row r="158" spans="1:15" ht="14.45" x14ac:dyDescent="0.3">
      <c r="B158">
        <f t="shared" si="9"/>
        <v>2021</v>
      </c>
      <c r="C158" s="10">
        <f t="shared" ca="1" si="10"/>
        <v>0.27124972815067316</v>
      </c>
      <c r="D158" s="10">
        <f t="shared" ref="D158" ca="1" si="31">D136-D114</f>
        <v>3.3080637660001244E-3</v>
      </c>
      <c r="E158" s="10">
        <f t="shared" ca="1" si="10"/>
        <v>-4.9145924807930674E-4</v>
      </c>
      <c r="F158" s="10">
        <f t="shared" ca="1" si="10"/>
        <v>0.70647489999999991</v>
      </c>
      <c r="G158" s="10">
        <f t="shared" ca="1" si="10"/>
        <v>-7.2759576141834261E-15</v>
      </c>
      <c r="H158" s="10">
        <f t="shared" ca="1" si="10"/>
        <v>8.1785373688383789E-2</v>
      </c>
      <c r="I158" s="10">
        <f t="shared" ref="I158" ca="1" si="32">I136-I114</f>
        <v>4.8723318976146984E-3</v>
      </c>
      <c r="J158" s="10">
        <f t="shared" ca="1" si="10"/>
        <v>1.0623266063569723</v>
      </c>
      <c r="K158" s="10">
        <f t="shared" ca="1" si="10"/>
        <v>7.2957622754802571</v>
      </c>
      <c r="L158" s="10">
        <f t="shared" ca="1" si="10"/>
        <v>1.9189510904386768</v>
      </c>
    </row>
    <row r="159" spans="1:15" ht="14.45" x14ac:dyDescent="0.3">
      <c r="B159">
        <f t="shared" si="9"/>
        <v>2022</v>
      </c>
      <c r="C159" s="10">
        <f t="shared" ca="1" si="10"/>
        <v>0.3337496276587828</v>
      </c>
      <c r="D159" s="10">
        <f t="shared" ref="D159" ca="1" si="33">D137-D115</f>
        <v>-1.2481475760002247E-3</v>
      </c>
      <c r="E159" s="10">
        <f t="shared" ca="1" si="10"/>
        <v>-4.9145924807930674E-4</v>
      </c>
      <c r="F159" s="10">
        <f t="shared" ca="1" si="10"/>
        <v>0.7651099799999983</v>
      </c>
      <c r="G159" s="10">
        <f t="shared" ca="1" si="10"/>
        <v>0</v>
      </c>
      <c r="H159" s="10">
        <f t="shared" ca="1" si="10"/>
        <v>8.9725385689612969E-2</v>
      </c>
      <c r="I159" s="10">
        <f t="shared" ref="I159" ca="1" si="34">I137-I115</f>
        <v>6.3884368178948672E-3</v>
      </c>
      <c r="J159" s="10">
        <f t="shared" ca="1" si="10"/>
        <v>1.1868453865243147</v>
      </c>
      <c r="K159" s="10">
        <f t="shared" ca="1" si="10"/>
        <v>7.718162992188482</v>
      </c>
      <c r="L159" s="10">
        <f t="shared" ca="1" si="10"/>
        <v>2.1483087319817482</v>
      </c>
    </row>
    <row r="160" spans="1:15" ht="14.45" x14ac:dyDescent="0.3">
      <c r="B160">
        <f t="shared" si="9"/>
        <v>2023</v>
      </c>
      <c r="C160" s="10">
        <f t="shared" ca="1" si="10"/>
        <v>0.34062269726946059</v>
      </c>
      <c r="D160" s="10">
        <f t="shared" ref="D160" ca="1" si="35">D138-D116</f>
        <v>3.6688522499999987E-2</v>
      </c>
      <c r="E160" s="10">
        <f t="shared" ca="1" si="10"/>
        <v>-4.9145924807930674E-4</v>
      </c>
      <c r="F160" s="10">
        <f t="shared" ca="1" si="10"/>
        <v>0.80496041999999868</v>
      </c>
      <c r="G160" s="10">
        <f t="shared" ca="1" si="10"/>
        <v>-3.637978807091713E-15</v>
      </c>
      <c r="H160" s="10">
        <f t="shared" ca="1" si="10"/>
        <v>0.1047457935354279</v>
      </c>
      <c r="I160" s="10">
        <f t="shared" ref="I160" ca="1" si="36">I138-I116</f>
        <v>2.7770686574894038E-2</v>
      </c>
      <c r="J160" s="10">
        <f t="shared" ca="1" si="10"/>
        <v>1.2865259740568078</v>
      </c>
      <c r="K160" s="10">
        <f t="shared" ca="1" si="10"/>
        <v>7.9215788641987359</v>
      </c>
      <c r="L160" s="10">
        <f t="shared" ca="1" si="10"/>
        <v>1.6840876291183218</v>
      </c>
    </row>
    <row r="161" spans="1:20" ht="14.45" x14ac:dyDescent="0.3">
      <c r="B161">
        <f t="shared" si="9"/>
        <v>2024</v>
      </c>
      <c r="C161" s="10">
        <f t="shared" ca="1" si="10"/>
        <v>0.41501081720733968</v>
      </c>
      <c r="D161" s="10">
        <f t="shared" ref="D161" ca="1" si="37">D139-D117</f>
        <v>9.8498421119999957E-2</v>
      </c>
      <c r="E161" s="10">
        <f t="shared" ca="1" si="10"/>
        <v>-4.9145924807930674E-4</v>
      </c>
      <c r="F161" s="10">
        <f t="shared" ca="1" si="10"/>
        <v>0.75607997999999732</v>
      </c>
      <c r="G161" s="10">
        <f t="shared" ca="1" si="10"/>
        <v>3.637978807091713E-15</v>
      </c>
      <c r="H161" s="10">
        <f t="shared" ca="1" si="10"/>
        <v>0.15016419071452924</v>
      </c>
      <c r="I161" s="10">
        <f t="shared" ref="I161" ca="1" si="38">I139-I117</f>
        <v>2.4627478361891039E-2</v>
      </c>
      <c r="J161" s="10">
        <f t="shared" ca="1" si="10"/>
        <v>1.4192619497937926</v>
      </c>
      <c r="K161" s="10">
        <f t="shared" ca="1" si="10"/>
        <v>8.2733509497755762</v>
      </c>
      <c r="L161" s="10">
        <f t="shared" ca="1" si="10"/>
        <v>2.7581579102559193</v>
      </c>
    </row>
    <row r="162" spans="1:20" ht="14.45" x14ac:dyDescent="0.3">
      <c r="B162">
        <f t="shared" si="9"/>
        <v>2025</v>
      </c>
      <c r="C162" s="10">
        <f t="shared" ca="1" si="10"/>
        <v>0.27617094093814476</v>
      </c>
      <c r="D162" s="10">
        <f t="shared" ref="D162" ca="1" si="39">D140-D118</f>
        <v>0.17271148022399974</v>
      </c>
      <c r="E162" s="10">
        <f t="shared" ca="1" si="10"/>
        <v>4.1570483935481656E-2</v>
      </c>
      <c r="F162" s="10">
        <f t="shared" ca="1" si="10"/>
        <v>0.48340488000000015</v>
      </c>
      <c r="G162" s="10">
        <f t="shared" ca="1" si="10"/>
        <v>0.2785680000000102</v>
      </c>
      <c r="H162" s="10">
        <f t="shared" ca="1" si="10"/>
        <v>0.12706408156388749</v>
      </c>
      <c r="I162" s="10">
        <f t="shared" ref="I162" ca="1" si="40">I140-I118</f>
        <v>5.5816872986197905E-2</v>
      </c>
      <c r="J162" s="10">
        <f t="shared" ca="1" si="10"/>
        <v>1.379489866661519</v>
      </c>
      <c r="K162" s="10">
        <f t="shared" ca="1" si="10"/>
        <v>7.6121335190802455</v>
      </c>
      <c r="L162" s="10">
        <f t="shared" ca="1" si="10"/>
        <v>1.2081656183044611</v>
      </c>
    </row>
    <row r="163" spans="1:20" ht="14.45" x14ac:dyDescent="0.3">
      <c r="B163">
        <f t="shared" si="9"/>
        <v>2026</v>
      </c>
      <c r="C163" s="10">
        <f t="shared" ca="1" si="10"/>
        <v>0.28175834253467613</v>
      </c>
      <c r="D163" s="10">
        <f t="shared" ref="D163" ca="1" si="41">D141-D119</f>
        <v>0.22607346654600047</v>
      </c>
      <c r="E163" s="10">
        <f t="shared" ca="1" si="10"/>
        <v>9.1896461079748831E-2</v>
      </c>
      <c r="F163" s="10">
        <f t="shared" ca="1" si="10"/>
        <v>4.4212409999998314E-2</v>
      </c>
      <c r="G163" s="10">
        <f t="shared" ca="1" si="10"/>
        <v>0.55713599999999863</v>
      </c>
      <c r="H163" s="10">
        <f t="shared" ca="1" si="10"/>
        <v>0.13864677412126825</v>
      </c>
      <c r="I163" s="10">
        <f t="shared" ref="I163" ca="1" si="42">I141-I119</f>
        <v>6.5134309056957815E-2</v>
      </c>
      <c r="J163" s="10">
        <f t="shared" ca="1" si="10"/>
        <v>1.339723454281696</v>
      </c>
      <c r="K163" s="10">
        <f t="shared" ca="1" si="10"/>
        <v>7.0231017066225974</v>
      </c>
      <c r="L163" s="10">
        <f t="shared" ca="1" si="10"/>
        <v>2.5885562007299772</v>
      </c>
    </row>
    <row r="164" spans="1:20" ht="14.45" x14ac:dyDescent="0.3">
      <c r="B164">
        <f t="shared" si="9"/>
        <v>2027</v>
      </c>
      <c r="C164" s="10">
        <f t="shared" ref="C164:L167" ca="1" si="43">C142-C120</f>
        <v>0.20386234956484728</v>
      </c>
      <c r="D164" s="10">
        <f t="shared" ref="D164" ca="1" si="44">D142-D120</f>
        <v>0.26161056019199869</v>
      </c>
      <c r="E164" s="10">
        <f t="shared" ca="1" si="43"/>
        <v>0.13279027164753932</v>
      </c>
      <c r="F164" s="10">
        <f t="shared" ca="1" si="43"/>
        <v>-0.22747327000000084</v>
      </c>
      <c r="G164" s="10">
        <f t="shared" ca="1" si="43"/>
        <v>0.83570399999999789</v>
      </c>
      <c r="H164" s="10">
        <f t="shared" ca="1" si="43"/>
        <v>0.13320986022638981</v>
      </c>
      <c r="I164" s="10">
        <f t="shared" ref="I164" ca="1" si="45">I142-I120</f>
        <v>8.2933913533276227E-2</v>
      </c>
      <c r="J164" s="10">
        <f t="shared" ca="1" si="43"/>
        <v>1.3397037716307771</v>
      </c>
      <c r="K164" s="10">
        <f t="shared" ca="1" si="43"/>
        <v>6.6832824445025523</v>
      </c>
      <c r="L164" s="10">
        <f t="shared" ca="1" si="43"/>
        <v>1.4904431269656584</v>
      </c>
    </row>
    <row r="165" spans="1:20" ht="14.45" x14ac:dyDescent="0.3">
      <c r="B165">
        <f t="shared" si="9"/>
        <v>2028</v>
      </c>
      <c r="C165" s="10">
        <f t="shared" ca="1" si="43"/>
        <v>0.11587825053026002</v>
      </c>
      <c r="D165" s="10">
        <f t="shared" ref="D165" ca="1" si="46">D143-D121</f>
        <v>0.29890093586400202</v>
      </c>
      <c r="E165" s="10">
        <f t="shared" ca="1" si="43"/>
        <v>0.17368408221532977</v>
      </c>
      <c r="F165" s="10">
        <f t="shared" ca="1" si="43"/>
        <v>-0.48232925000000115</v>
      </c>
      <c r="G165" s="10">
        <f t="shared" ca="1" si="43"/>
        <v>1.1142719999999935</v>
      </c>
      <c r="H165" s="10">
        <f t="shared" ca="1" si="43"/>
        <v>0.13297334677509043</v>
      </c>
      <c r="I165" s="10">
        <f t="shared" ref="I165" ca="1" si="47">I143-I121</f>
        <v>9.102813874989904E-2</v>
      </c>
      <c r="J165" s="10">
        <f t="shared" ca="1" si="43"/>
        <v>1.3533793653846793</v>
      </c>
      <c r="K165" s="10">
        <f t="shared" ca="1" si="43"/>
        <v>6.4365826071768026</v>
      </c>
      <c r="L165" s="10">
        <f t="shared" ca="1" si="43"/>
        <v>1.4037891595263163</v>
      </c>
    </row>
    <row r="166" spans="1:20" ht="14.45" x14ac:dyDescent="0.3">
      <c r="B166">
        <f t="shared" si="9"/>
        <v>2029</v>
      </c>
      <c r="C166" s="10">
        <f t="shared" ca="1" si="43"/>
        <v>9.9252206844839819E-2</v>
      </c>
      <c r="D166" s="10">
        <f t="shared" ref="D166" ca="1" si="48">D144-D122</f>
        <v>0.33537178419000035</v>
      </c>
      <c r="E166" s="10">
        <f t="shared" ca="1" si="43"/>
        <v>0.21457789278312017</v>
      </c>
      <c r="F166" s="10">
        <f t="shared" ca="1" si="43"/>
        <v>-0.82222366999999963</v>
      </c>
      <c r="G166" s="10">
        <f t="shared" ca="1" si="43"/>
        <v>1.3928400000000001</v>
      </c>
      <c r="H166" s="10">
        <f t="shared" ca="1" si="43"/>
        <v>0.14960606182586744</v>
      </c>
      <c r="I166" s="10">
        <f t="shared" ref="I166" ca="1" si="49">I144-I122</f>
        <v>9.7735929677261968E-2</v>
      </c>
      <c r="J166" s="10">
        <f t="shared" ca="1" si="43"/>
        <v>1.36942427564383</v>
      </c>
      <c r="K166" s="10">
        <f t="shared" ca="1" si="43"/>
        <v>6.2201370384626955</v>
      </c>
      <c r="L166" s="10">
        <f t="shared" ca="1" si="43"/>
        <v>2.1099765984217047</v>
      </c>
    </row>
    <row r="167" spans="1:20" ht="14.45" x14ac:dyDescent="0.3">
      <c r="B167">
        <f t="shared" si="9"/>
        <v>2030</v>
      </c>
      <c r="C167" s="10">
        <f t="shared" ca="1" si="43"/>
        <v>0.31681062479067457</v>
      </c>
      <c r="D167" s="10">
        <f t="shared" ref="D167" ca="1" si="50">D145-D123</f>
        <v>0.28386724242600181</v>
      </c>
      <c r="E167" s="10">
        <f t="shared" ca="1" si="43"/>
        <v>0.26523303759541061</v>
      </c>
      <c r="F167" s="10">
        <f t="shared" ca="1" si="43"/>
        <v>-1.3794450406000021</v>
      </c>
      <c r="G167" s="10">
        <f t="shared" ca="1" si="43"/>
        <v>1.6714079999999885</v>
      </c>
      <c r="H167" s="10">
        <f t="shared" ca="1" si="43"/>
        <v>0.15757648158575144</v>
      </c>
      <c r="I167" s="10">
        <f t="shared" ref="I167" ca="1" si="51">I145-I123</f>
        <v>9.2960903460120176E-2</v>
      </c>
      <c r="J167" s="10">
        <f t="shared" ca="1" si="43"/>
        <v>1.3154503457978279</v>
      </c>
      <c r="K167" s="10">
        <f t="shared" ca="1" si="43"/>
        <v>5.8278927681384687</v>
      </c>
      <c r="L167" s="10">
        <f t="shared" ca="1" si="43"/>
        <v>3.0533511278641328</v>
      </c>
    </row>
    <row r="169" spans="1:20" ht="18" thickBot="1" x14ac:dyDescent="0.4">
      <c r="C169" s="4" t="s">
        <v>15</v>
      </c>
      <c r="D169" s="4"/>
      <c r="E169" s="4"/>
    </row>
    <row r="170" spans="1:20" thickTop="1" x14ac:dyDescent="0.3">
      <c r="C170" t="str">
        <f ca="1">C9</f>
        <v>Coal</v>
      </c>
      <c r="D170" t="str">
        <f t="shared" ref="D170:T170" ca="1" si="52">D9</f>
        <v>Oil</v>
      </c>
      <c r="E170" t="str">
        <f t="shared" ca="1" si="52"/>
        <v>Gas</v>
      </c>
      <c r="F170" t="str">
        <f t="shared" ca="1" si="52"/>
        <v>Nuclear</v>
      </c>
      <c r="G170" t="str">
        <f t="shared" ca="1" si="52"/>
        <v>Hydro</v>
      </c>
      <c r="H170" t="str">
        <f t="shared" ca="1" si="52"/>
        <v>Biomass</v>
      </c>
      <c r="I170" t="str">
        <f t="shared" ca="1" si="52"/>
        <v>Solar PV</v>
      </c>
      <c r="J170" t="str">
        <f t="shared" ca="1" si="52"/>
        <v>Solar Thermal</v>
      </c>
      <c r="K170" t="str">
        <f t="shared" ca="1" si="52"/>
        <v>Wind</v>
      </c>
      <c r="L170" t="str">
        <f t="shared" ca="1" si="52"/>
        <v>Total Cent.</v>
      </c>
      <c r="M170" t="str">
        <f t="shared" ca="1" si="52"/>
        <v>Imports</v>
      </c>
      <c r="N170" t="str">
        <f t="shared" ca="1" si="52"/>
        <v>Exports</v>
      </c>
      <c r="O170" t="str">
        <f t="shared" ca="1" si="52"/>
        <v>Net Imports</v>
      </c>
      <c r="P170" t="str">
        <f t="shared" ca="1" si="52"/>
        <v>dom. System dmd</v>
      </c>
      <c r="Q170" t="str">
        <f t="shared" ca="1" si="52"/>
        <v>Dist. Oil</v>
      </c>
      <c r="R170" t="str">
        <f t="shared" ca="1" si="52"/>
        <v>Dist. Biomass</v>
      </c>
      <c r="S170" t="str">
        <f t="shared" ca="1" si="52"/>
        <v>Mini Hydro</v>
      </c>
      <c r="T170" t="str">
        <f t="shared" ca="1" si="52"/>
        <v>Dist.Solar PV</v>
      </c>
    </row>
    <row r="171" spans="1:20" ht="14.45" x14ac:dyDescent="0.3">
      <c r="A171" t="s">
        <v>11</v>
      </c>
      <c r="B171" t="str">
        <f>[3]ByCountry!A10</f>
        <v>Burkina</v>
      </c>
      <c r="C171" s="7">
        <f ca="1">[3]ByCountry!C10/1000</f>
        <v>0</v>
      </c>
      <c r="D171" s="7">
        <f ca="1">[3]ByCountry!D10/1000</f>
        <v>1.3139999999999998E-3</v>
      </c>
      <c r="E171" s="7">
        <f ca="1">[3]ByCountry!E10/1000</f>
        <v>0</v>
      </c>
      <c r="F171" s="7">
        <f ca="1">[3]ByCountry!F10/1000</f>
        <v>0</v>
      </c>
      <c r="G171" s="7">
        <f ca="1">[3]ByCountry!G10/1000</f>
        <v>4.0471200000000006E-2</v>
      </c>
      <c r="H171" s="7">
        <f ca="1">[3]ByCountry!H10/1000</f>
        <v>1.0957884</v>
      </c>
      <c r="I171" s="7">
        <f ca="1">[3]ByCountry!I10/1000</f>
        <v>0</v>
      </c>
      <c r="J171" s="7">
        <f ca="1">[3]ByCountry!J10/1000</f>
        <v>0</v>
      </c>
      <c r="K171" s="7">
        <f ca="1">[3]ByCountry!K10/1000</f>
        <v>2.9871600000000002E-2</v>
      </c>
      <c r="L171" s="7">
        <f ca="1">[3]ByCountry!L10/1000</f>
        <v>1.1674452</v>
      </c>
      <c r="M171" s="7">
        <f ca="1">[3]ByCountry!M10/1000</f>
        <v>1.8331175999999998</v>
      </c>
      <c r="N171" s="7">
        <f ca="1">[3]ByCountry!N10/1000</f>
        <v>0</v>
      </c>
      <c r="O171" s="7">
        <f ca="1">[3]ByCountry!O10/1000</f>
        <v>1.8331175999999998</v>
      </c>
      <c r="P171" s="7">
        <f ca="1">[3]ByCountry!P10/1000</f>
        <v>2.9713920000000003</v>
      </c>
      <c r="Q171" s="7">
        <f ca="1">[3]ByCountry!Q10/1000</f>
        <v>5.9217599999999995E-2</v>
      </c>
      <c r="R171" s="7">
        <f ca="1">[3]ByCountry!R10/1000</f>
        <v>0</v>
      </c>
      <c r="S171" s="7">
        <f ca="1">[3]ByCountry!S10/1000</f>
        <v>0.21803639999999999</v>
      </c>
      <c r="T171" s="7">
        <f ca="1">[3]ByCountry!T10/1000</f>
        <v>0</v>
      </c>
    </row>
    <row r="172" spans="1:20" ht="14.45" x14ac:dyDescent="0.3">
      <c r="B172" t="str">
        <f>[3]ByCountry!A11</f>
        <v>Cote d'Ivoire</v>
      </c>
      <c r="C172" s="7">
        <f ca="1">[3]ByCountry!C11/1000</f>
        <v>0</v>
      </c>
      <c r="D172" s="7">
        <f ca="1">[3]ByCountry!D11/1000</f>
        <v>0</v>
      </c>
      <c r="E172" s="7">
        <f ca="1">[3]ByCountry!E11/1000</f>
        <v>27.8987604</v>
      </c>
      <c r="F172" s="7">
        <f ca="1">[3]ByCountry!F11/1000</f>
        <v>0</v>
      </c>
      <c r="G172" s="7">
        <f ca="1">[3]ByCountry!G11/1000</f>
        <v>1.8515136000000001</v>
      </c>
      <c r="H172" s="7">
        <f ca="1">[3]ByCountry!H11/1000</f>
        <v>0</v>
      </c>
      <c r="I172" s="7">
        <f ca="1">[3]ByCountry!I11/1000</f>
        <v>0</v>
      </c>
      <c r="J172" s="7">
        <f ca="1">[3]ByCountry!J11/1000</f>
        <v>0</v>
      </c>
      <c r="K172" s="7">
        <f ca="1">[3]ByCountry!K11/1000</f>
        <v>0</v>
      </c>
      <c r="L172" s="7">
        <f ca="1">[3]ByCountry!L11/1000</f>
        <v>29.750273999999997</v>
      </c>
      <c r="M172" s="7">
        <f ca="1">[3]ByCountry!M11/1000</f>
        <v>0</v>
      </c>
      <c r="N172" s="7">
        <f ca="1">[3]ByCountry!N11/1000</f>
        <v>13.829937599999997</v>
      </c>
      <c r="O172" s="7">
        <f ca="1">[3]ByCountry!O11/1000</f>
        <v>-13.829937599999997</v>
      </c>
      <c r="P172" s="7">
        <f ca="1">[3]ByCountry!P11/1000</f>
        <v>15.033035999999997</v>
      </c>
      <c r="Q172" s="7">
        <f ca="1">[3]ByCountry!Q11/1000</f>
        <v>0.15338759999999999</v>
      </c>
      <c r="R172" s="7">
        <f ca="1">[3]ByCountry!R11/1000</f>
        <v>0</v>
      </c>
      <c r="S172" s="7">
        <f ca="1">[3]ByCountry!S11/1000</f>
        <v>0.53208239999999996</v>
      </c>
      <c r="T172" s="7">
        <f ca="1">[3]ByCountry!T11/1000</f>
        <v>0</v>
      </c>
    </row>
    <row r="173" spans="1:20" ht="14.45" x14ac:dyDescent="0.3">
      <c r="B173" t="str">
        <f>[3]ByCountry!A12</f>
        <v>Gambia</v>
      </c>
      <c r="C173" s="7">
        <f ca="1">[3]ByCountry!C12/1000</f>
        <v>0</v>
      </c>
      <c r="D173" s="7">
        <f ca="1">[3]ByCountry!D12/1000</f>
        <v>0</v>
      </c>
      <c r="E173" s="7">
        <f ca="1">[3]ByCountry!E12/1000</f>
        <v>0.71718119999999996</v>
      </c>
      <c r="F173" s="7">
        <f ca="1">[3]ByCountry!F12/1000</f>
        <v>0</v>
      </c>
      <c r="G173" s="7">
        <f ca="1">[3]ByCountry!G12/1000</f>
        <v>2.3389199999999999E-2</v>
      </c>
      <c r="H173" s="7">
        <f ca="1">[3]ByCountry!H12/1000</f>
        <v>5.475E-2</v>
      </c>
      <c r="I173" s="7">
        <f ca="1">[3]ByCountry!I12/1000</f>
        <v>0</v>
      </c>
      <c r="J173" s="7">
        <f ca="1">[3]ByCountry!J12/1000</f>
        <v>0</v>
      </c>
      <c r="K173" s="7">
        <f ca="1">[3]ByCountry!K12/1000</f>
        <v>1.6118400000000001E-2</v>
      </c>
      <c r="L173" s="7">
        <f ca="1">[3]ByCountry!L12/1000</f>
        <v>0.8114387999999999</v>
      </c>
      <c r="M173" s="7">
        <f ca="1">[3]ByCountry!M12/1000</f>
        <v>0.3268356</v>
      </c>
      <c r="N173" s="7">
        <f ca="1">[3]ByCountry!N12/1000</f>
        <v>0</v>
      </c>
      <c r="O173" s="7">
        <f ca="1">[3]ByCountry!O12/1000</f>
        <v>0.3268356</v>
      </c>
      <c r="P173" s="7">
        <f ca="1">[3]ByCountry!P12/1000</f>
        <v>1.0801080000000001</v>
      </c>
      <c r="Q173" s="7">
        <f ca="1">[3]ByCountry!Q12/1000</f>
        <v>1.2176399999999999E-2</v>
      </c>
      <c r="R173" s="7">
        <f ca="1">[3]ByCountry!R12/1000</f>
        <v>0</v>
      </c>
      <c r="S173" s="7">
        <f ca="1">[3]ByCountry!S12/1000</f>
        <v>5.11584E-2</v>
      </c>
      <c r="T173" s="7">
        <f ca="1">[3]ByCountry!T12/1000</f>
        <v>0</v>
      </c>
    </row>
    <row r="174" spans="1:20" ht="14.45" x14ac:dyDescent="0.3">
      <c r="B174" t="str">
        <f>[3]ByCountry!A13</f>
        <v>Ghana</v>
      </c>
      <c r="C174" s="7">
        <f ca="1">[3]ByCountry!C13/1000</f>
        <v>0</v>
      </c>
      <c r="D174" s="7">
        <f ca="1">[3]ByCountry!D13/1000</f>
        <v>0</v>
      </c>
      <c r="E174" s="7">
        <f ca="1">[3]ByCountry!E13/1000</f>
        <v>16.119801599999999</v>
      </c>
      <c r="F174" s="7">
        <f ca="1">[3]ByCountry!F13/1000</f>
        <v>0</v>
      </c>
      <c r="G174" s="7">
        <f ca="1">[3]ByCountry!G13/1000</f>
        <v>3.7201092</v>
      </c>
      <c r="H174" s="7">
        <f ca="1">[3]ByCountry!H13/1000</f>
        <v>4.3829783999999998</v>
      </c>
      <c r="I174" s="7">
        <f ca="1">[3]ByCountry!I13/1000</f>
        <v>2.1899999999999999E-2</v>
      </c>
      <c r="J174" s="7">
        <f ca="1">[3]ByCountry!J13/1000</f>
        <v>0</v>
      </c>
      <c r="K174" s="7">
        <f ca="1">[3]ByCountry!K13/1000</f>
        <v>0.32850000000000001</v>
      </c>
      <c r="L174" s="7">
        <f ca="1">[3]ByCountry!L13/1000</f>
        <v>24.573289199999998</v>
      </c>
      <c r="M174" s="7">
        <f ca="1">[3]ByCountry!M13/1000</f>
        <v>8.5656155999999992</v>
      </c>
      <c r="N174" s="7">
        <f ca="1">[3]ByCountry!N13/1000</f>
        <v>0.5088684</v>
      </c>
      <c r="O174" s="7">
        <f ca="1">[3]ByCountry!O13/1000</f>
        <v>8.0567471999999984</v>
      </c>
      <c r="P174" s="7">
        <f ca="1">[3]ByCountry!P13/1000</f>
        <v>29.518571999999995</v>
      </c>
      <c r="Q174" s="7">
        <f ca="1">[3]ByCountry!Q13/1000</f>
        <v>0.30125639999999998</v>
      </c>
      <c r="R174" s="7">
        <f ca="1">[3]ByCountry!R13/1000</f>
        <v>0</v>
      </c>
      <c r="S174" s="7">
        <f ca="1">[3]ByCountry!S13/1000</f>
        <v>4.3800000000000002E-3</v>
      </c>
      <c r="T174" s="7">
        <f ca="1">[3]ByCountry!T13/1000</f>
        <v>0</v>
      </c>
    </row>
    <row r="175" spans="1:20" ht="14.45" x14ac:dyDescent="0.3">
      <c r="B175" t="str">
        <f>[3]ByCountry!A14</f>
        <v>Guinea</v>
      </c>
      <c r="C175" s="7">
        <f ca="1">[3]ByCountry!C14/1000</f>
        <v>0</v>
      </c>
      <c r="D175" s="7">
        <f ca="1">[3]ByCountry!D14/1000</f>
        <v>0</v>
      </c>
      <c r="E175" s="7">
        <f ca="1">[3]ByCountry!E14/1000</f>
        <v>0</v>
      </c>
      <c r="F175" s="7">
        <f ca="1">[3]ByCountry!F14/1000</f>
        <v>0</v>
      </c>
      <c r="G175" s="7">
        <f ca="1">[3]ByCountry!G14/1000</f>
        <v>10.9696224</v>
      </c>
      <c r="H175" s="7">
        <f ca="1">[3]ByCountry!H14/1000</f>
        <v>0</v>
      </c>
      <c r="I175" s="7">
        <f ca="1">[3]ByCountry!I14/1000</f>
        <v>0</v>
      </c>
      <c r="J175" s="7">
        <f ca="1">[3]ByCountry!J14/1000</f>
        <v>0</v>
      </c>
      <c r="K175" s="7">
        <f ca="1">[3]ByCountry!K14/1000</f>
        <v>0</v>
      </c>
      <c r="L175" s="7">
        <f ca="1">[3]ByCountry!L14/1000</f>
        <v>10.9696224</v>
      </c>
      <c r="M175" s="7">
        <f ca="1">[3]ByCountry!M14/1000</f>
        <v>0.10652159999999999</v>
      </c>
      <c r="N175" s="7">
        <f ca="1">[3]ByCountry!N14/1000</f>
        <v>3.3810972000000001</v>
      </c>
      <c r="O175" s="7">
        <f ca="1">[3]ByCountry!O14/1000</f>
        <v>-3.2745755999999999</v>
      </c>
      <c r="P175" s="7">
        <f ca="1">[3]ByCountry!P14/1000</f>
        <v>7.6290839999999998</v>
      </c>
      <c r="Q175" s="7">
        <f ca="1">[3]ByCountry!Q14/1000</f>
        <v>3.8631600000000002E-2</v>
      </c>
      <c r="R175" s="7">
        <f ca="1">[3]ByCountry!R14/1000</f>
        <v>0</v>
      </c>
      <c r="S175" s="7">
        <f ca="1">[3]ByCountry!S14/1000</f>
        <v>0.44281799999999999</v>
      </c>
      <c r="T175" s="7">
        <f ca="1">[3]ByCountry!T14/1000</f>
        <v>0</v>
      </c>
    </row>
    <row r="176" spans="1:20" ht="14.45" x14ac:dyDescent="0.3">
      <c r="B176" t="str">
        <f>[3]ByCountry!A15</f>
        <v>Guinea-Bissau</v>
      </c>
      <c r="C176" s="7">
        <f ca="1">[3]ByCountry!C15/1000</f>
        <v>0</v>
      </c>
      <c r="D176" s="7">
        <f ca="1">[3]ByCountry!D15/1000</f>
        <v>0</v>
      </c>
      <c r="E176" s="7">
        <f ca="1">[3]ByCountry!E15/1000</f>
        <v>1.0598723999999999</v>
      </c>
      <c r="F176" s="7">
        <f ca="1">[3]ByCountry!F15/1000</f>
        <v>0</v>
      </c>
      <c r="G176" s="7">
        <f ca="1">[3]ByCountry!G15/1000</f>
        <v>5.4311999999999997E-3</v>
      </c>
      <c r="H176" s="7">
        <f ca="1">[3]ByCountry!H15/1000</f>
        <v>0.1643376</v>
      </c>
      <c r="I176" s="7">
        <f ca="1">[3]ByCountry!I15/1000</f>
        <v>1.095E-2</v>
      </c>
      <c r="J176" s="7">
        <f ca="1">[3]ByCountry!J15/1000</f>
        <v>0</v>
      </c>
      <c r="K176" s="7">
        <f ca="1">[3]ByCountry!K15/1000</f>
        <v>0</v>
      </c>
      <c r="L176" s="7">
        <f ca="1">[3]ByCountry!L15/1000</f>
        <v>1.2405912000000001</v>
      </c>
      <c r="M176" s="7">
        <f ca="1">[3]ByCountry!M15/1000</f>
        <v>0.47671920000000001</v>
      </c>
      <c r="N176" s="7">
        <f ca="1">[3]ByCountry!N15/1000</f>
        <v>0.33655920000000006</v>
      </c>
      <c r="O176" s="7">
        <f ca="1">[3]ByCountry!O15/1000</f>
        <v>0.14015999999999998</v>
      </c>
      <c r="P176" s="7">
        <f ca="1">[3]ByCountry!P15/1000</f>
        <v>1.2675719999999999</v>
      </c>
      <c r="Q176" s="7">
        <f ca="1">[3]ByCountry!Q15/1000</f>
        <v>1.0074E-2</v>
      </c>
      <c r="R176" s="7">
        <f ca="1">[3]ByCountry!R15/1000</f>
        <v>0</v>
      </c>
      <c r="S176" s="7">
        <f ca="1">[3]ByCountry!S15/1000</f>
        <v>7.5335999999999997E-3</v>
      </c>
      <c r="T176" s="7">
        <f ca="1">[3]ByCountry!T15/1000</f>
        <v>0</v>
      </c>
    </row>
    <row r="177" spans="1:20" ht="14.45" x14ac:dyDescent="0.3">
      <c r="B177" t="str">
        <f>[3]ByCountry!A16</f>
        <v>Liberia</v>
      </c>
      <c r="C177" s="7">
        <f ca="1">[3]ByCountry!C16/1000</f>
        <v>0</v>
      </c>
      <c r="D177" s="7">
        <f ca="1">[3]ByCountry!D16/1000</f>
        <v>0</v>
      </c>
      <c r="E177" s="7">
        <f ca="1">[3]ByCountry!E16/1000</f>
        <v>0.54259439999999992</v>
      </c>
      <c r="F177" s="7">
        <f ca="1">[3]ByCountry!F16/1000</f>
        <v>0</v>
      </c>
      <c r="G177" s="7">
        <f ca="1">[3]ByCountry!G16/1000</f>
        <v>1.3318704000000003</v>
      </c>
      <c r="H177" s="7">
        <f ca="1">[3]ByCountry!H16/1000</f>
        <v>0.28207199999999999</v>
      </c>
      <c r="I177" s="7">
        <f ca="1">[3]ByCountry!I16/1000</f>
        <v>0</v>
      </c>
      <c r="J177" s="7">
        <f ca="1">[3]ByCountry!J16/1000</f>
        <v>0</v>
      </c>
      <c r="K177" s="7">
        <f ca="1">[3]ByCountry!K16/1000</f>
        <v>0</v>
      </c>
      <c r="L177" s="7">
        <f ca="1">[3]ByCountry!L16/1000</f>
        <v>2.1565368000000005</v>
      </c>
      <c r="M177" s="7">
        <f ca="1">[3]ByCountry!M16/1000</f>
        <v>0.2438784</v>
      </c>
      <c r="N177" s="7">
        <f ca="1">[3]ByCountry!N16/1000</f>
        <v>0.10923720000000001</v>
      </c>
      <c r="O177" s="7">
        <f ca="1">[3]ByCountry!O16/1000</f>
        <v>0.13464119999999999</v>
      </c>
      <c r="P177" s="7">
        <f ca="1">[3]ByCountry!P16/1000</f>
        <v>2.29074</v>
      </c>
      <c r="Q177" s="7">
        <f ca="1">[3]ByCountry!Q16/1000</f>
        <v>9.7236000000000006E-3</v>
      </c>
      <c r="R177" s="7">
        <f ca="1">[3]ByCountry!R16/1000</f>
        <v>0</v>
      </c>
      <c r="S177" s="7">
        <f ca="1">[3]ByCountry!S16/1000</f>
        <v>0.14235</v>
      </c>
      <c r="T177" s="7">
        <f ca="1">[3]ByCountry!T16/1000</f>
        <v>0</v>
      </c>
    </row>
    <row r="178" spans="1:20" ht="14.45" x14ac:dyDescent="0.3">
      <c r="B178" t="str">
        <f>[3]ByCountry!A17</f>
        <v>Mali</v>
      </c>
      <c r="C178" s="7">
        <f ca="1">[3]ByCountry!C17/1000</f>
        <v>0</v>
      </c>
      <c r="D178" s="7">
        <f ca="1">[3]ByCountry!D17/1000</f>
        <v>0</v>
      </c>
      <c r="E178" s="7">
        <f ca="1">[3]ByCountry!E17/1000</f>
        <v>0</v>
      </c>
      <c r="F178" s="7">
        <f ca="1">[3]ByCountry!F17/1000</f>
        <v>0</v>
      </c>
      <c r="G178" s="7">
        <f ca="1">[3]ByCountry!G17/1000</f>
        <v>1.6754376</v>
      </c>
      <c r="H178" s="7">
        <f ca="1">[3]ByCountry!H17/1000</f>
        <v>0.22486920000000002</v>
      </c>
      <c r="I178" s="7">
        <f ca="1">[3]ByCountry!I17/1000</f>
        <v>2.1899999999999999E-2</v>
      </c>
      <c r="J178" s="7">
        <f ca="1">[3]ByCountry!J17/1000</f>
        <v>0</v>
      </c>
      <c r="K178" s="7">
        <f ca="1">[3]ByCountry!K17/1000</f>
        <v>0</v>
      </c>
      <c r="L178" s="7">
        <f ca="1">[3]ByCountry!L17/1000</f>
        <v>1.9222068000000001</v>
      </c>
      <c r="M178" s="7">
        <f ca="1">[3]ByCountry!M17/1000</f>
        <v>3.7417463999999998</v>
      </c>
      <c r="N178" s="7">
        <f ca="1">[3]ByCountry!N17/1000</f>
        <v>0.90000239999999998</v>
      </c>
      <c r="O178" s="7">
        <f ca="1">[3]ByCountry!O17/1000</f>
        <v>2.8417440000000003</v>
      </c>
      <c r="P178" s="7">
        <f ca="1">[3]ByCountry!P17/1000</f>
        <v>4.6962359999999999</v>
      </c>
      <c r="Q178" s="7">
        <f ca="1">[3]ByCountry!Q17/1000</f>
        <v>3.3550800000000006E-2</v>
      </c>
      <c r="R178" s="7">
        <f ca="1">[3]ByCountry!R17/1000</f>
        <v>0</v>
      </c>
      <c r="S178" s="7">
        <f ca="1">[3]ByCountry!S17/1000</f>
        <v>0.29547479999999998</v>
      </c>
      <c r="T178" s="7">
        <f ca="1">[3]ByCountry!T17/1000</f>
        <v>0</v>
      </c>
    </row>
    <row r="179" spans="1:20" ht="14.45" x14ac:dyDescent="0.3">
      <c r="B179" t="str">
        <f>[3]ByCountry!A18</f>
        <v>Niger</v>
      </c>
      <c r="C179" s="7">
        <f ca="1">[3]ByCountry!C18/1000</f>
        <v>0.77306999999999992</v>
      </c>
      <c r="D179" s="7">
        <f ca="1">[3]ByCountry!D18/1000</f>
        <v>3.9420000000000002E-3</v>
      </c>
      <c r="E179" s="7">
        <f ca="1">[3]ByCountry!E18/1000</f>
        <v>0</v>
      </c>
      <c r="F179" s="7">
        <f ca="1">[3]ByCountry!F18/1000</f>
        <v>0</v>
      </c>
      <c r="G179" s="7">
        <f ca="1">[3]ByCountry!G18/1000</f>
        <v>8.5234800000000013E-2</v>
      </c>
      <c r="H179" s="7">
        <f ca="1">[3]ByCountry!H18/1000</f>
        <v>9.2067599999999999E-2</v>
      </c>
      <c r="I179" s="7">
        <f ca="1">[3]ByCountry!I18/1000</f>
        <v>0</v>
      </c>
      <c r="J179" s="7">
        <f ca="1">[3]ByCountry!J18/1000</f>
        <v>0</v>
      </c>
      <c r="K179" s="7">
        <f ca="1">[3]ByCountry!K18/1000</f>
        <v>0.26639160000000001</v>
      </c>
      <c r="L179" s="7">
        <f ca="1">[3]ByCountry!L18/1000</f>
        <v>1.2207059999999998</v>
      </c>
      <c r="M179" s="7">
        <f ca="1">[3]ByCountry!M18/1000</f>
        <v>1.033242</v>
      </c>
      <c r="N179" s="7">
        <f ca="1">[3]ByCountry!N18/1000</f>
        <v>0</v>
      </c>
      <c r="O179" s="7">
        <f ca="1">[3]ByCountry!O18/1000</f>
        <v>1.033242</v>
      </c>
      <c r="P179" s="7">
        <f ca="1">[3]ByCountry!P18/1000</f>
        <v>2.2294200000000002</v>
      </c>
      <c r="Q179" s="7">
        <f ca="1">[3]ByCountry!Q18/1000</f>
        <v>2.2600800000000001E-2</v>
      </c>
      <c r="R179" s="7">
        <f ca="1">[3]ByCountry!R18/1000</f>
        <v>0</v>
      </c>
      <c r="S179" s="7">
        <f ca="1">[3]ByCountry!S18/1000</f>
        <v>0.16416239999999999</v>
      </c>
      <c r="T179" s="7">
        <f ca="1">[3]ByCountry!T18/1000</f>
        <v>0</v>
      </c>
    </row>
    <row r="180" spans="1:20" ht="14.45" x14ac:dyDescent="0.3">
      <c r="B180" t="str">
        <f>[3]ByCountry!A19</f>
        <v>Nigeria</v>
      </c>
      <c r="C180" s="7">
        <f ca="1">[3]ByCountry!C19/1000</f>
        <v>0</v>
      </c>
      <c r="D180" s="7">
        <f ca="1">[3]ByCountry!D19/1000</f>
        <v>0</v>
      </c>
      <c r="E180" s="7">
        <f ca="1">[3]ByCountry!E19/1000</f>
        <v>99.816958799999995</v>
      </c>
      <c r="F180" s="7">
        <f ca="1">[3]ByCountry!F19/1000</f>
        <v>0</v>
      </c>
      <c r="G180" s="7">
        <f ca="1">[3]ByCountry!G19/1000</f>
        <v>45.404394000000003</v>
      </c>
      <c r="H180" s="7">
        <f ca="1">[3]ByCountry!H19/1000</f>
        <v>0</v>
      </c>
      <c r="I180" s="7">
        <f ca="1">[3]ByCountry!I19/1000</f>
        <v>0</v>
      </c>
      <c r="J180" s="7">
        <f ca="1">[3]ByCountry!J19/1000</f>
        <v>0</v>
      </c>
      <c r="K180" s="7">
        <f ca="1">[3]ByCountry!K19/1000</f>
        <v>0</v>
      </c>
      <c r="L180" s="7">
        <f ca="1">[3]ByCountry!L19/1000</f>
        <v>145.22135280000001</v>
      </c>
      <c r="M180" s="7">
        <f ca="1">[3]ByCountry!M19/1000</f>
        <v>0</v>
      </c>
      <c r="N180" s="7">
        <f ca="1">[3]ByCountry!N19/1000</f>
        <v>7.2159624000000004</v>
      </c>
      <c r="O180" s="7">
        <f ca="1">[3]ByCountry!O19/1000</f>
        <v>-7.2159624000000004</v>
      </c>
      <c r="P180" s="7">
        <f ca="1">[3]ByCountry!P19/1000</f>
        <v>135.94293599999997</v>
      </c>
      <c r="Q180" s="7">
        <f ca="1">[3]ByCountry!Q19/1000</f>
        <v>1.3083935999999998</v>
      </c>
      <c r="R180" s="7">
        <f ca="1">[3]ByCountry!R19/1000</f>
        <v>0</v>
      </c>
      <c r="S180" s="7">
        <f ca="1">[3]ByCountry!S19/1000</f>
        <v>9.6397668000000003</v>
      </c>
      <c r="T180" s="7">
        <f ca="1">[3]ByCountry!T19/1000</f>
        <v>0</v>
      </c>
    </row>
    <row r="181" spans="1:20" ht="14.45" x14ac:dyDescent="0.3">
      <c r="B181" t="str">
        <f>[3]ByCountry!A20</f>
        <v>Senegal</v>
      </c>
      <c r="C181" s="7">
        <f ca="1">[3]ByCountry!C20/1000</f>
        <v>1.873764</v>
      </c>
      <c r="D181" s="7">
        <f ca="1">[3]ByCountry!D20/1000</f>
        <v>0</v>
      </c>
      <c r="E181" s="7">
        <f ca="1">[3]ByCountry!E20/1000</f>
        <v>1.5295836000000003</v>
      </c>
      <c r="F181" s="7">
        <f ca="1">[3]ByCountry!F20/1000</f>
        <v>0</v>
      </c>
      <c r="G181" s="7">
        <f ca="1">[3]ByCountry!G20/1000</f>
        <v>0.40593839999999998</v>
      </c>
      <c r="H181" s="7">
        <f ca="1">[3]ByCountry!H20/1000</f>
        <v>1.3206575999999999</v>
      </c>
      <c r="I181" s="7">
        <f ca="1">[3]ByCountry!I20/1000</f>
        <v>0</v>
      </c>
      <c r="J181" s="7">
        <f ca="1">[3]ByCountry!J20/1000</f>
        <v>0</v>
      </c>
      <c r="K181" s="7">
        <f ca="1">[3]ByCountry!K20/1000</f>
        <v>0.68625840000000005</v>
      </c>
      <c r="L181" s="7">
        <f ca="1">[3]ByCountry!L20/1000</f>
        <v>5.8162019999999997</v>
      </c>
      <c r="M181" s="7">
        <f ca="1">[3]ByCountry!M20/1000</f>
        <v>2.5411007999999997</v>
      </c>
      <c r="N181" s="7">
        <f ca="1">[3]ByCountry!N20/1000</f>
        <v>0</v>
      </c>
      <c r="O181" s="7">
        <f ca="1">[3]ByCountry!O20/1000</f>
        <v>2.5411007999999997</v>
      </c>
      <c r="P181" s="7">
        <f ca="1">[3]ByCountry!P20/1000</f>
        <v>8.0556959999999993</v>
      </c>
      <c r="Q181" s="7">
        <f ca="1">[3]ByCountry!Q20/1000</f>
        <v>7.7000400000000011E-2</v>
      </c>
      <c r="R181" s="7">
        <f ca="1">[3]ByCountry!R20/1000</f>
        <v>0</v>
      </c>
      <c r="S181" s="7">
        <f ca="1">[3]ByCountry!S20/1000</f>
        <v>0.41837759999999996</v>
      </c>
      <c r="T181" s="7">
        <f ca="1">[3]ByCountry!T20/1000</f>
        <v>0</v>
      </c>
    </row>
    <row r="182" spans="1:20" ht="14.45" x14ac:dyDescent="0.3">
      <c r="B182" t="str">
        <f>[3]ByCountry!A21</f>
        <v>Sierra Leone</v>
      </c>
      <c r="C182" s="7">
        <f ca="1">[3]ByCountry!C21/1000</f>
        <v>0</v>
      </c>
      <c r="D182" s="7">
        <f ca="1">[3]ByCountry!D21/1000</f>
        <v>0</v>
      </c>
      <c r="E182" s="7">
        <f ca="1">[3]ByCountry!E21/1000</f>
        <v>1.5344892000000001</v>
      </c>
      <c r="F182" s="7">
        <f ca="1">[3]ByCountry!F21/1000</f>
        <v>0</v>
      </c>
      <c r="G182" s="7">
        <f ca="1">[3]ByCountry!G21/1000</f>
        <v>3.6258515999999998</v>
      </c>
      <c r="H182" s="7">
        <f ca="1">[3]ByCountry!H21/1000</f>
        <v>0.9408240000000001</v>
      </c>
      <c r="I182" s="7">
        <f ca="1">[3]ByCountry!I21/1000</f>
        <v>3.2061599999999996E-2</v>
      </c>
      <c r="J182" s="7">
        <f ca="1">[3]ByCountry!J21/1000</f>
        <v>0</v>
      </c>
      <c r="K182" s="7">
        <f ca="1">[3]ByCountry!K21/1000</f>
        <v>0</v>
      </c>
      <c r="L182" s="7">
        <f ca="1">[3]ByCountry!L21/1000</f>
        <v>6.1332264000000007</v>
      </c>
      <c r="M182" s="7">
        <f ca="1">[3]ByCountry!M21/1000</f>
        <v>1.0161599999999998E-2</v>
      </c>
      <c r="N182" s="7">
        <f ca="1">[3]ByCountry!N21/1000</f>
        <v>0</v>
      </c>
      <c r="O182" s="7">
        <f ca="1">[3]ByCountry!O21/1000</f>
        <v>1.0161599999999998E-2</v>
      </c>
      <c r="P182" s="7">
        <f ca="1">[3]ByCountry!P21/1000</f>
        <v>6.1267439999999995</v>
      </c>
      <c r="Q182" s="7">
        <f ca="1">[3]ByCountry!Q21/1000</f>
        <v>4.0558800000000006E-2</v>
      </c>
      <c r="R182" s="7">
        <f ca="1">[3]ByCountry!R21/1000</f>
        <v>0</v>
      </c>
      <c r="S182" s="7">
        <f ca="1">[3]ByCountry!S21/1000</f>
        <v>0.31825079999999994</v>
      </c>
      <c r="T182" s="7">
        <f ca="1">[3]ByCountry!T21/1000</f>
        <v>9.1104000000000011E-3</v>
      </c>
    </row>
    <row r="183" spans="1:20" ht="14.45" x14ac:dyDescent="0.3">
      <c r="B183" t="str">
        <f>[3]ByCountry!A22</f>
        <v>Togo/Benin</v>
      </c>
      <c r="C183" s="7">
        <f ca="1">[3]ByCountry!C22/1000</f>
        <v>0</v>
      </c>
      <c r="D183" s="7">
        <f ca="1">[3]ByCountry!D22/1000</f>
        <v>0</v>
      </c>
      <c r="E183" s="7">
        <f ca="1">[3]ByCountry!E22/1000</f>
        <v>1.752E-4</v>
      </c>
      <c r="F183" s="7">
        <f ca="1">[3]ByCountry!F22/1000</f>
        <v>0</v>
      </c>
      <c r="G183" s="7">
        <f ca="1">[3]ByCountry!G22/1000</f>
        <v>0.46901039999999999</v>
      </c>
      <c r="H183" s="7">
        <f ca="1">[3]ByCountry!H22/1000</f>
        <v>2.3745731999999999</v>
      </c>
      <c r="I183" s="7">
        <f ca="1">[3]ByCountry!I22/1000</f>
        <v>4.3799999999999999E-2</v>
      </c>
      <c r="J183" s="7">
        <f ca="1">[3]ByCountry!J22/1000</f>
        <v>0</v>
      </c>
      <c r="K183" s="7">
        <f ca="1">[3]ByCountry!K22/1000</f>
        <v>0</v>
      </c>
      <c r="L183" s="7">
        <f ca="1">[3]ByCountry!L22/1000</f>
        <v>2.8875587999999999</v>
      </c>
      <c r="M183" s="7">
        <f ca="1">[3]ByCountry!M22/1000</f>
        <v>6.4970291999999992</v>
      </c>
      <c r="N183" s="7">
        <f ca="1">[3]ByCountry!N22/1000</f>
        <v>0</v>
      </c>
      <c r="O183" s="7">
        <f ca="1">[3]ByCountry!O22/1000</f>
        <v>6.4970291999999992</v>
      </c>
      <c r="P183" s="7">
        <f ca="1">[3]ByCountry!P22/1000</f>
        <v>8.8747559999999996</v>
      </c>
      <c r="Q183" s="7">
        <f ca="1">[3]ByCountry!Q22/1000</f>
        <v>9.3731999999999982E-2</v>
      </c>
      <c r="R183" s="7">
        <f ca="1">[3]ByCountry!R22/1000</f>
        <v>0</v>
      </c>
      <c r="S183" s="7">
        <f ca="1">[3]ByCountry!S22/1000</f>
        <v>0.3221928</v>
      </c>
      <c r="T183" s="7">
        <f ca="1">[3]ByCountry!T22/1000</f>
        <v>0</v>
      </c>
    </row>
    <row r="184" spans="1:20" ht="14.45" x14ac:dyDescent="0.3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4.45" x14ac:dyDescent="0.3">
      <c r="A185" t="s">
        <v>16</v>
      </c>
      <c r="B185" t="str">
        <f>[2]ByCountry!A10</f>
        <v>Burkina</v>
      </c>
      <c r="C185" s="7">
        <f>[2]ByCountry!C10/1000</f>
        <v>0</v>
      </c>
      <c r="D185" s="7">
        <f>[2]ByCountry!D10/1000</f>
        <v>0</v>
      </c>
      <c r="E185" s="7">
        <f>[2]ByCountry!E10/1000</f>
        <v>0</v>
      </c>
      <c r="F185" s="7">
        <f>[2]ByCountry!F10/1000</f>
        <v>0</v>
      </c>
      <c r="G185" s="7">
        <f>[2]ByCountry!G10/1000</f>
        <v>4.0471200000000006E-2</v>
      </c>
      <c r="H185" s="7">
        <f>[2]ByCountry!H10/1000</f>
        <v>0.77736240000000001</v>
      </c>
      <c r="I185" s="7">
        <f>[2]ByCountry!I10/1000</f>
        <v>0.2543028</v>
      </c>
      <c r="J185" s="7">
        <f>[2]ByCountry!J10/1000</f>
        <v>1.14975</v>
      </c>
      <c r="K185" s="7">
        <f>[2]ByCountry!K10/1000</f>
        <v>7.5336E-2</v>
      </c>
      <c r="L185" s="7">
        <f>[2]ByCountry!L10/1000</f>
        <v>2.2972223999999994</v>
      </c>
      <c r="M185" s="7">
        <f>[2]ByCountry!M10/1000</f>
        <v>0.6781992</v>
      </c>
      <c r="N185" s="7">
        <f>[2]ByCountry!N10/1000</f>
        <v>7.9891199999999996E-2</v>
      </c>
      <c r="O185" s="7">
        <f>[2]ByCountry!O10/1000</f>
        <v>0.59830799999999995</v>
      </c>
      <c r="P185" s="7">
        <f>[2]ByCountry!P10/1000</f>
        <v>2.9713920000000003</v>
      </c>
      <c r="Q185" s="7">
        <f>[2]ByCountry!Q10/1000</f>
        <v>3.0397199999999999E-2</v>
      </c>
      <c r="R185" s="7">
        <f>[2]ByCountry!R10/1000</f>
        <v>0</v>
      </c>
      <c r="S185" s="7">
        <f>[2]ByCountry!S10/1000</f>
        <v>0.21251760000000003</v>
      </c>
      <c r="T185" s="7">
        <f>[2]ByCountry!T10/1000</f>
        <v>0.12684480000000001</v>
      </c>
    </row>
    <row r="186" spans="1:20" x14ac:dyDescent="0.25">
      <c r="B186" t="str">
        <f>[2]ByCountry!A11</f>
        <v>Cote d'Ivoire</v>
      </c>
      <c r="C186" s="7">
        <f>[2]ByCountry!C11/1000</f>
        <v>0</v>
      </c>
      <c r="D186" s="7">
        <f>[2]ByCountry!D11/1000</f>
        <v>0</v>
      </c>
      <c r="E186" s="7">
        <f>[2]ByCountry!E11/1000</f>
        <v>18.5351964</v>
      </c>
      <c r="F186" s="7">
        <f>[2]ByCountry!F11/1000</f>
        <v>0</v>
      </c>
      <c r="G186" s="7">
        <f>[2]ByCountry!G11/1000</f>
        <v>1.8515136000000001</v>
      </c>
      <c r="H186" s="7">
        <f>[2]ByCountry!H11/1000</f>
        <v>0</v>
      </c>
      <c r="I186" s="7">
        <f>[2]ByCountry!I11/1000</f>
        <v>1.5169691999999997</v>
      </c>
      <c r="J186" s="7">
        <f>[2]ByCountry!J11/1000</f>
        <v>0</v>
      </c>
      <c r="K186" s="7">
        <f>[2]ByCountry!K11/1000</f>
        <v>0</v>
      </c>
      <c r="L186" s="7">
        <f>[2]ByCountry!L11/1000</f>
        <v>21.903679199999999</v>
      </c>
      <c r="M186" s="7">
        <f>[2]ByCountry!M11/1000</f>
        <v>0.37992119999999996</v>
      </c>
      <c r="N186" s="7">
        <f>[2]ByCountry!N11/1000</f>
        <v>6.3154344</v>
      </c>
      <c r="O186" s="7">
        <f>[2]ByCountry!O11/1000</f>
        <v>-5.9355131999999999</v>
      </c>
      <c r="P186" s="7">
        <f>[2]ByCountry!P11/1000</f>
        <v>15.033035999999997</v>
      </c>
      <c r="Q186" s="7">
        <f>[2]ByCountry!Q11/1000</f>
        <v>9.5221200000000006E-2</v>
      </c>
      <c r="R186" s="7">
        <f>[2]ByCountry!R11/1000</f>
        <v>0</v>
      </c>
      <c r="S186" s="7">
        <f>[2]ByCountry!S11/1000</f>
        <v>0.54644879999999996</v>
      </c>
      <c r="T186" s="7">
        <f>[2]ByCountry!T11/1000</f>
        <v>0</v>
      </c>
    </row>
    <row r="187" spans="1:20" x14ac:dyDescent="0.25">
      <c r="B187" t="str">
        <f>[2]ByCountry!A12</f>
        <v>Gambia</v>
      </c>
      <c r="C187" s="7">
        <f>[2]ByCountry!C12/1000</f>
        <v>0</v>
      </c>
      <c r="D187" s="7">
        <f>[2]ByCountry!D12/1000</f>
        <v>0</v>
      </c>
      <c r="E187" s="7">
        <f>[2]ByCountry!E12/1000</f>
        <v>0.15706680000000001</v>
      </c>
      <c r="F187" s="7">
        <f>[2]ByCountry!F12/1000</f>
        <v>0</v>
      </c>
      <c r="G187" s="7">
        <f>[2]ByCountry!G12/1000</f>
        <v>5.7815999999999992E-2</v>
      </c>
      <c r="H187" s="7">
        <f>[2]ByCountry!H12/1000</f>
        <v>5.475E-2</v>
      </c>
      <c r="I187" s="7">
        <f>[2]ByCountry!I12/1000</f>
        <v>0.10109039999999998</v>
      </c>
      <c r="J187" s="7">
        <f>[2]ByCountry!J12/1000</f>
        <v>0.24019920000000003</v>
      </c>
      <c r="K187" s="7">
        <f>[2]ByCountry!K12/1000</f>
        <v>1.6118400000000001E-2</v>
      </c>
      <c r="L187" s="7">
        <f>[2]ByCountry!L12/1000</f>
        <v>0.62704079999999984</v>
      </c>
      <c r="M187" s="7">
        <f>[2]ByCountry!M12/1000</f>
        <v>0.51657719999999996</v>
      </c>
      <c r="N187" s="7">
        <f>[2]ByCountry!N12/1000</f>
        <v>6.2108399999999994E-2</v>
      </c>
      <c r="O187" s="7">
        <f>[2]ByCountry!O12/1000</f>
        <v>0.45446879999999995</v>
      </c>
      <c r="P187" s="7">
        <f>[2]ByCountry!P12/1000</f>
        <v>1.0801080000000001</v>
      </c>
      <c r="Q187" s="7">
        <f>[2]ByCountry!Q12/1000</f>
        <v>1.11252E-2</v>
      </c>
      <c r="R187" s="7">
        <f>[2]ByCountry!R12/1000</f>
        <v>0</v>
      </c>
      <c r="S187" s="7">
        <f>[2]ByCountry!S12/1000</f>
        <v>5.10708E-2</v>
      </c>
      <c r="T187" s="7">
        <f>[2]ByCountry!T12/1000</f>
        <v>4.9318799999999996E-2</v>
      </c>
    </row>
    <row r="188" spans="1:20" x14ac:dyDescent="0.25">
      <c r="B188" t="str">
        <f>[2]ByCountry!A13</f>
        <v>Ghana</v>
      </c>
      <c r="C188" s="7">
        <f>[2]ByCountry!C13/1000</f>
        <v>0</v>
      </c>
      <c r="D188" s="7">
        <f>[2]ByCountry!D13/1000</f>
        <v>0</v>
      </c>
      <c r="E188" s="7">
        <f>[2]ByCountry!E13/1000</f>
        <v>6.8690663999999986</v>
      </c>
      <c r="F188" s="7">
        <f>[2]ByCountry!F13/1000</f>
        <v>0</v>
      </c>
      <c r="G188" s="7">
        <f>[2]ByCountry!G13/1000</f>
        <v>3.9783540000000004</v>
      </c>
      <c r="H188" s="7">
        <f>[2]ByCountry!H13/1000</f>
        <v>4.3829783999999998</v>
      </c>
      <c r="I188" s="7">
        <f>[2]ByCountry!I13/1000</f>
        <v>2.9190948000000003</v>
      </c>
      <c r="J188" s="7">
        <f>[2]ByCountry!J13/1000</f>
        <v>0</v>
      </c>
      <c r="K188" s="7">
        <f>[2]ByCountry!K13/1000</f>
        <v>0.35232720000000001</v>
      </c>
      <c r="L188" s="7">
        <f>[2]ByCountry!L13/1000</f>
        <v>18.501820799999997</v>
      </c>
      <c r="M188" s="7">
        <f>[2]ByCountry!M13/1000</f>
        <v>11.995243200000001</v>
      </c>
      <c r="N188" s="7">
        <f>[2]ByCountry!N13/1000</f>
        <v>0</v>
      </c>
      <c r="O188" s="7">
        <f>[2]ByCountry!O13/1000</f>
        <v>11.995243200000001</v>
      </c>
      <c r="P188" s="7">
        <f>[2]ByCountry!P13/1000</f>
        <v>29.518571999999995</v>
      </c>
      <c r="Q188" s="7">
        <f>[2]ByCountry!Q13/1000</f>
        <v>0.26595360000000001</v>
      </c>
      <c r="R188" s="7">
        <f>[2]ByCountry!R13/1000</f>
        <v>0</v>
      </c>
      <c r="S188" s="7">
        <f>[2]ByCountry!S13/1000</f>
        <v>4.3800000000000002E-3</v>
      </c>
      <c r="T188" s="7">
        <f>[2]ByCountry!T13/1000</f>
        <v>1.8087647999999998</v>
      </c>
    </row>
    <row r="189" spans="1:20" x14ac:dyDescent="0.25">
      <c r="B189" t="str">
        <f>[2]ByCountry!A14</f>
        <v>Guinea</v>
      </c>
      <c r="C189" s="7">
        <f>[2]ByCountry!C14/1000</f>
        <v>0</v>
      </c>
      <c r="D189" s="7">
        <f>[2]ByCountry!D14/1000</f>
        <v>0</v>
      </c>
      <c r="E189" s="7">
        <f>[2]ByCountry!E14/1000</f>
        <v>0</v>
      </c>
      <c r="F189" s="7">
        <f>[2]ByCountry!F14/1000</f>
        <v>0</v>
      </c>
      <c r="G189" s="7">
        <f>[2]ByCountry!G14/1000</f>
        <v>10.9696224</v>
      </c>
      <c r="H189" s="7">
        <f>[2]ByCountry!H14/1000</f>
        <v>0.27611520000000001</v>
      </c>
      <c r="I189" s="7">
        <f>[2]ByCountry!I14/1000</f>
        <v>0.73356239999999995</v>
      </c>
      <c r="J189" s="7">
        <f>[2]ByCountry!J14/1000</f>
        <v>0</v>
      </c>
      <c r="K189" s="7">
        <f>[2]ByCountry!K14/1000</f>
        <v>0</v>
      </c>
      <c r="L189" s="7">
        <f>[2]ByCountry!L14/1000</f>
        <v>11.9793</v>
      </c>
      <c r="M189" s="7">
        <f>[2]ByCountry!M14/1000</f>
        <v>0</v>
      </c>
      <c r="N189" s="7">
        <f>[2]ByCountry!N14/1000</f>
        <v>4.2571848000000001</v>
      </c>
      <c r="O189" s="7">
        <f>[2]ByCountry!O14/1000</f>
        <v>-4.2571848000000001</v>
      </c>
      <c r="P189" s="7">
        <f>[2]ByCountry!P14/1000</f>
        <v>7.6290839999999998</v>
      </c>
      <c r="Q189" s="7">
        <f>[2]ByCountry!Q14/1000</f>
        <v>1.4804399999999999E-2</v>
      </c>
      <c r="R189" s="7">
        <f>[2]ByCountry!R14/1000</f>
        <v>0</v>
      </c>
      <c r="S189" s="7">
        <f>[2]ByCountry!S14/1000</f>
        <v>0.44299319999999998</v>
      </c>
      <c r="T189" s="7">
        <f>[2]ByCountry!T14/1000</f>
        <v>0</v>
      </c>
    </row>
    <row r="190" spans="1:20" x14ac:dyDescent="0.25">
      <c r="B190" t="str">
        <f>[2]ByCountry!A15</f>
        <v>Guinea-Bissau</v>
      </c>
      <c r="C190" s="7">
        <f>[2]ByCountry!C15/1000</f>
        <v>0</v>
      </c>
      <c r="D190" s="7">
        <f>[2]ByCountry!D15/1000</f>
        <v>0</v>
      </c>
      <c r="E190" s="7">
        <f>[2]ByCountry!E15/1000</f>
        <v>0.14427720000000002</v>
      </c>
      <c r="F190" s="7">
        <f>[2]ByCountry!F15/1000</f>
        <v>0</v>
      </c>
      <c r="G190" s="7">
        <f>[2]ByCountry!G15/1000</f>
        <v>5.4311999999999997E-3</v>
      </c>
      <c r="H190" s="7">
        <f>[2]ByCountry!H15/1000</f>
        <v>0.1643376</v>
      </c>
      <c r="I190" s="7">
        <f>[2]ByCountry!I15/1000</f>
        <v>0.12754560000000001</v>
      </c>
      <c r="J190" s="7">
        <f>[2]ByCountry!J15/1000</f>
        <v>0.13674359999999999</v>
      </c>
      <c r="K190" s="7">
        <f>[2]ByCountry!K15/1000</f>
        <v>0</v>
      </c>
      <c r="L190" s="7">
        <f>[2]ByCountry!L15/1000</f>
        <v>0.57833520000000005</v>
      </c>
      <c r="M190" s="7">
        <f>[2]ByCountry!M15/1000</f>
        <v>1.2037992</v>
      </c>
      <c r="N190" s="7">
        <f>[2]ByCountry!N15/1000</f>
        <v>0.44001479999999998</v>
      </c>
      <c r="O190" s="7">
        <f>[2]ByCountry!O15/1000</f>
        <v>0.76378440000000003</v>
      </c>
      <c r="P190" s="7">
        <f>[2]ByCountry!P15/1000</f>
        <v>1.2675719999999999</v>
      </c>
      <c r="Q190" s="7">
        <f>[2]ByCountry!Q15/1000</f>
        <v>9.5483999999999986E-3</v>
      </c>
      <c r="R190" s="7">
        <f>[2]ByCountry!R15/1000</f>
        <v>0</v>
      </c>
      <c r="S190" s="7">
        <f>[2]ByCountry!S15/1000</f>
        <v>7.5335999999999997E-3</v>
      </c>
      <c r="T190" s="7">
        <f>[2]ByCountry!T15/1000</f>
        <v>3.0134400000000002E-2</v>
      </c>
    </row>
    <row r="191" spans="1:20" x14ac:dyDescent="0.25">
      <c r="B191" t="str">
        <f>[2]ByCountry!A16</f>
        <v>Liberia</v>
      </c>
      <c r="C191" s="7">
        <f>[2]ByCountry!C16/1000</f>
        <v>0</v>
      </c>
      <c r="D191" s="7">
        <f>[2]ByCountry!D16/1000</f>
        <v>0</v>
      </c>
      <c r="E191" s="7">
        <f>[2]ByCountry!E16/1000</f>
        <v>0.15505200000000002</v>
      </c>
      <c r="F191" s="7">
        <f>[2]ByCountry!F16/1000</f>
        <v>0</v>
      </c>
      <c r="G191" s="7">
        <f>[2]ByCountry!G16/1000</f>
        <v>1.3318704000000003</v>
      </c>
      <c r="H191" s="7">
        <f>[2]ByCountry!H16/1000</f>
        <v>0.28207199999999999</v>
      </c>
      <c r="I191" s="7">
        <f>[2]ByCountry!I16/1000</f>
        <v>0.21654719999999997</v>
      </c>
      <c r="J191" s="7">
        <f>[2]ByCountry!J16/1000</f>
        <v>0</v>
      </c>
      <c r="K191" s="7">
        <f>[2]ByCountry!K16/1000</f>
        <v>0</v>
      </c>
      <c r="L191" s="7">
        <f>[2]ByCountry!L16/1000</f>
        <v>1.9855416000000006</v>
      </c>
      <c r="M191" s="7">
        <f>[2]ByCountry!M16/1000</f>
        <v>0.68363039999999986</v>
      </c>
      <c r="N191" s="7">
        <f>[2]ByCountry!N16/1000</f>
        <v>0.38964479999999996</v>
      </c>
      <c r="O191" s="7">
        <f>[2]ByCountry!O16/1000</f>
        <v>0.2939855999999999</v>
      </c>
      <c r="P191" s="7">
        <f>[2]ByCountry!P16/1000</f>
        <v>2.29074</v>
      </c>
      <c r="Q191" s="7">
        <f>[2]ByCountry!Q16/1000</f>
        <v>6.3071999999999998E-3</v>
      </c>
      <c r="R191" s="7">
        <f>[2]ByCountry!R16/1000</f>
        <v>0</v>
      </c>
      <c r="S191" s="7">
        <f>[2]ByCountry!S16/1000</f>
        <v>0.14550359999999998</v>
      </c>
      <c r="T191" s="7">
        <f>[2]ByCountry!T16/1000</f>
        <v>1.0161599999999998E-2</v>
      </c>
    </row>
    <row r="192" spans="1:20" x14ac:dyDescent="0.25">
      <c r="B192" t="str">
        <f>[2]ByCountry!A17</f>
        <v>Mali</v>
      </c>
      <c r="C192" s="7">
        <f>[2]ByCountry!C17/1000</f>
        <v>0</v>
      </c>
      <c r="D192" s="7">
        <f>[2]ByCountry!D17/1000</f>
        <v>0</v>
      </c>
      <c r="E192" s="7">
        <f>[2]ByCountry!E17/1000</f>
        <v>0</v>
      </c>
      <c r="F192" s="7">
        <f>[2]ByCountry!F17/1000</f>
        <v>0</v>
      </c>
      <c r="G192" s="7">
        <f>[2]ByCountry!G17/1000</f>
        <v>1.8379356</v>
      </c>
      <c r="H192" s="7">
        <f>[2]ByCountry!H17/1000</f>
        <v>0.22486920000000002</v>
      </c>
      <c r="I192" s="7">
        <f>[2]ByCountry!I17/1000</f>
        <v>0.47724479999999991</v>
      </c>
      <c r="J192" s="7">
        <f>[2]ByCountry!J17/1000</f>
        <v>0</v>
      </c>
      <c r="K192" s="7">
        <f>[2]ByCountry!K17/1000</f>
        <v>0</v>
      </c>
      <c r="L192" s="7">
        <f>[2]ByCountry!L17/1000</f>
        <v>2.5400495999999997</v>
      </c>
      <c r="M192" s="7">
        <f>[2]ByCountry!M17/1000</f>
        <v>2.2742712000000003</v>
      </c>
      <c r="N192" s="7">
        <f>[2]ByCountry!N17/1000</f>
        <v>2.1637199999999999E-2</v>
      </c>
      <c r="O192" s="7">
        <f>[2]ByCountry!O17/1000</f>
        <v>2.252634</v>
      </c>
      <c r="P192" s="7">
        <f>[2]ByCountry!P17/1000</f>
        <v>4.6962359999999999</v>
      </c>
      <c r="Q192" s="7">
        <f>[2]ByCountry!Q17/1000</f>
        <v>8.4971999999999999E-3</v>
      </c>
      <c r="R192" s="7">
        <f>[2]ByCountry!R17/1000</f>
        <v>0</v>
      </c>
      <c r="S192" s="7">
        <f>[2]ByCountry!S17/1000</f>
        <v>0.29547479999999998</v>
      </c>
      <c r="T192" s="7">
        <f>[2]ByCountry!T17/1000</f>
        <v>0</v>
      </c>
    </row>
    <row r="193" spans="2:20" x14ac:dyDescent="0.25">
      <c r="B193" t="str">
        <f>[2]ByCountry!A18</f>
        <v>Niger</v>
      </c>
      <c r="C193" s="7">
        <f>[2]ByCountry!C18/1000</f>
        <v>0.82676879999999997</v>
      </c>
      <c r="D193" s="7">
        <f>[2]ByCountry!D18/1000</f>
        <v>3.9420000000000002E-3</v>
      </c>
      <c r="E193" s="7">
        <f>[2]ByCountry!E18/1000</f>
        <v>0</v>
      </c>
      <c r="F193" s="7">
        <f>[2]ByCountry!F18/1000</f>
        <v>0</v>
      </c>
      <c r="G193" s="7">
        <f>[2]ByCountry!G18/1000</f>
        <v>8.5234800000000013E-2</v>
      </c>
      <c r="H193" s="7">
        <f>[2]ByCountry!H18/1000</f>
        <v>9.2067599999999999E-2</v>
      </c>
      <c r="I193" s="7">
        <f>[2]ByCountry!I18/1000</f>
        <v>0.21497039999999998</v>
      </c>
      <c r="J193" s="7">
        <f>[2]ByCountry!J18/1000</f>
        <v>0</v>
      </c>
      <c r="K193" s="7">
        <f>[2]ByCountry!K18/1000</f>
        <v>0.50869319999999996</v>
      </c>
      <c r="L193" s="7">
        <f>[2]ByCountry!L18/1000</f>
        <v>1.7316768</v>
      </c>
      <c r="M193" s="7">
        <f>[2]ByCountry!M18/1000</f>
        <v>0.53085599999999999</v>
      </c>
      <c r="N193" s="7">
        <f>[2]ByCountry!N18/1000</f>
        <v>0</v>
      </c>
      <c r="O193" s="7">
        <f>[2]ByCountry!O18/1000</f>
        <v>0.53085599999999999</v>
      </c>
      <c r="P193" s="7">
        <f>[2]ByCountry!P18/1000</f>
        <v>2.2294200000000002</v>
      </c>
      <c r="Q193" s="7">
        <f>[2]ByCountry!Q18/1000</f>
        <v>1.5855600000000001E-2</v>
      </c>
      <c r="R193" s="7">
        <f>[2]ByCountry!R18/1000</f>
        <v>0</v>
      </c>
      <c r="S193" s="7">
        <f>[2]ByCountry!S18/1000</f>
        <v>0.1636368</v>
      </c>
      <c r="T193" s="7">
        <f>[2]ByCountry!T18/1000</f>
        <v>0</v>
      </c>
    </row>
    <row r="194" spans="2:20" x14ac:dyDescent="0.25">
      <c r="B194" t="str">
        <f>[2]ByCountry!A19</f>
        <v>Nigeria</v>
      </c>
      <c r="C194" s="7">
        <f>[2]ByCountry!C19/1000</f>
        <v>0</v>
      </c>
      <c r="D194" s="7">
        <f>[2]ByCountry!D19/1000</f>
        <v>0</v>
      </c>
      <c r="E194" s="7">
        <f>[2]ByCountry!E19/1000</f>
        <v>74.615927999999982</v>
      </c>
      <c r="F194" s="7">
        <f>[2]ByCountry!F19/1000</f>
        <v>0</v>
      </c>
      <c r="G194" s="7">
        <f>[2]ByCountry!G19/1000</f>
        <v>45.404394000000003</v>
      </c>
      <c r="H194" s="7">
        <f>[2]ByCountry!H19/1000</f>
        <v>0</v>
      </c>
      <c r="I194" s="7">
        <f>[2]ByCountry!I19/1000</f>
        <v>0</v>
      </c>
      <c r="J194" s="7">
        <f>[2]ByCountry!J19/1000</f>
        <v>0</v>
      </c>
      <c r="K194" s="7">
        <f>[2]ByCountry!K19/1000</f>
        <v>0.95317560000000001</v>
      </c>
      <c r="L194" s="7">
        <f>[2]ByCountry!L19/1000</f>
        <v>120.97349759999999</v>
      </c>
      <c r="M194" s="7">
        <f>[2]ByCountry!M19/1000</f>
        <v>31.536000000000001</v>
      </c>
      <c r="N194" s="7">
        <f>[2]ByCountry!N19/1000</f>
        <v>14.055857999999999</v>
      </c>
      <c r="O194" s="7">
        <f>[2]ByCountry!O19/1000</f>
        <v>17.480142000000001</v>
      </c>
      <c r="P194" s="7">
        <f>[2]ByCountry!P19/1000</f>
        <v>135.94293599999997</v>
      </c>
      <c r="Q194" s="7">
        <f>[2]ByCountry!Q19/1000</f>
        <v>0.91419359999999994</v>
      </c>
      <c r="R194" s="7">
        <f>[2]ByCountry!R19/1000</f>
        <v>0</v>
      </c>
      <c r="S194" s="7">
        <f>[2]ByCountry!S19/1000</f>
        <v>9.6437088000000006</v>
      </c>
      <c r="T194" s="7">
        <f>[2]ByCountry!T19/1000</f>
        <v>0</v>
      </c>
    </row>
    <row r="195" spans="2:20" x14ac:dyDescent="0.25">
      <c r="B195" t="str">
        <f>[2]ByCountry!A20</f>
        <v>Senegal</v>
      </c>
      <c r="C195" s="7">
        <f>[2]ByCountry!C20/1000</f>
        <v>1.873764</v>
      </c>
      <c r="D195" s="7">
        <f>[2]ByCountry!D20/1000</f>
        <v>3.5040000000000001E-4</v>
      </c>
      <c r="E195" s="7">
        <f>[2]ByCountry!E20/1000</f>
        <v>0</v>
      </c>
      <c r="F195" s="7">
        <f>[2]ByCountry!F20/1000</f>
        <v>0</v>
      </c>
      <c r="G195" s="7">
        <f>[2]ByCountry!G20/1000</f>
        <v>0.38894400000000001</v>
      </c>
      <c r="H195" s="7">
        <f>[2]ByCountry!H20/1000</f>
        <v>1.3206575999999999</v>
      </c>
      <c r="I195" s="7">
        <f>[2]ByCountry!I20/1000</f>
        <v>0.7940064</v>
      </c>
      <c r="J195" s="7">
        <f>[2]ByCountry!J20/1000</f>
        <v>1.6213008</v>
      </c>
      <c r="K195" s="7">
        <f>[2]ByCountry!K20/1000</f>
        <v>1.5880128</v>
      </c>
      <c r="L195" s="7">
        <f>[2]ByCountry!L20/1000</f>
        <v>7.5870360000000003</v>
      </c>
      <c r="M195" s="7">
        <f>[2]ByCountry!M20/1000</f>
        <v>0.86268480000000003</v>
      </c>
      <c r="N195" s="7">
        <f>[2]ByCountry!N20/1000</f>
        <v>9.1717199999999999E-2</v>
      </c>
      <c r="O195" s="7">
        <f>[2]ByCountry!O20/1000</f>
        <v>0.77096759999999998</v>
      </c>
      <c r="P195" s="7">
        <f>[2]ByCountry!P20/1000</f>
        <v>8.0556959999999993</v>
      </c>
      <c r="Q195" s="7">
        <f>[2]ByCountry!Q20/1000</f>
        <v>7.6299600000000009E-2</v>
      </c>
      <c r="R195" s="7">
        <f>[2]ByCountry!R20/1000</f>
        <v>0</v>
      </c>
      <c r="S195" s="7">
        <f>[2]ByCountry!S20/1000</f>
        <v>0.4185528</v>
      </c>
      <c r="T195" s="7">
        <f>[2]ByCountry!T20/1000</f>
        <v>0</v>
      </c>
    </row>
    <row r="196" spans="2:20" x14ac:dyDescent="0.25">
      <c r="B196" t="str">
        <f>[2]ByCountry!A21</f>
        <v>Sierra Leone</v>
      </c>
      <c r="C196" s="7">
        <f>[2]ByCountry!C21/1000</f>
        <v>0</v>
      </c>
      <c r="D196" s="7">
        <f>[2]ByCountry!D21/1000</f>
        <v>7.0080000000000001E-4</v>
      </c>
      <c r="E196" s="7">
        <f>[2]ByCountry!E21/1000</f>
        <v>0.2451924</v>
      </c>
      <c r="F196" s="7">
        <f>[2]ByCountry!F21/1000</f>
        <v>0</v>
      </c>
      <c r="G196" s="7">
        <f>[2]ByCountry!G21/1000</f>
        <v>3.6258515999999998</v>
      </c>
      <c r="H196" s="7">
        <f>[2]ByCountry!H21/1000</f>
        <v>1.1091035999999999</v>
      </c>
      <c r="I196" s="7">
        <f>[2]ByCountry!I21/1000</f>
        <v>0.57894840000000003</v>
      </c>
      <c r="J196" s="7">
        <f>[2]ByCountry!J21/1000</f>
        <v>0</v>
      </c>
      <c r="K196" s="7">
        <f>[2]ByCountry!K21/1000</f>
        <v>0</v>
      </c>
      <c r="L196" s="7">
        <f>[2]ByCountry!L21/1000</f>
        <v>5.5597968</v>
      </c>
      <c r="M196" s="7">
        <f>[2]ByCountry!M21/1000</f>
        <v>0.53602440000000007</v>
      </c>
      <c r="N196" s="7">
        <f>[2]ByCountry!N21/1000</f>
        <v>1.4892E-3</v>
      </c>
      <c r="O196" s="7">
        <f>[2]ByCountry!O21/1000</f>
        <v>0.53453519999999999</v>
      </c>
      <c r="P196" s="7">
        <f>[2]ByCountry!P21/1000</f>
        <v>6.1267439999999995</v>
      </c>
      <c r="Q196" s="7">
        <f>[2]ByCountry!Q21/1000</f>
        <v>3.2149200000000003E-2</v>
      </c>
      <c r="R196" s="7">
        <f>[2]ByCountry!R21/1000</f>
        <v>0</v>
      </c>
      <c r="S196" s="7">
        <f>[2]ByCountry!S21/1000</f>
        <v>0.31921439999999995</v>
      </c>
      <c r="T196" s="7">
        <f>[2]ByCountry!T21/1000</f>
        <v>5.9743200000000003E-2</v>
      </c>
    </row>
    <row r="197" spans="2:20" x14ac:dyDescent="0.25">
      <c r="B197" t="str">
        <f>[2]ByCountry!A22</f>
        <v>Togo/Benin</v>
      </c>
      <c r="C197" s="7">
        <f>[2]ByCountry!C22/1000</f>
        <v>0</v>
      </c>
      <c r="D197" s="7">
        <f>[2]ByCountry!D22/1000</f>
        <v>0</v>
      </c>
      <c r="E197" s="7">
        <f>[2]ByCountry!E22/1000</f>
        <v>3.5040000000000001E-4</v>
      </c>
      <c r="F197" s="7">
        <f>[2]ByCountry!F22/1000</f>
        <v>0</v>
      </c>
      <c r="G197" s="7">
        <f>[2]ByCountry!G22/1000</f>
        <v>0.32814960000000004</v>
      </c>
      <c r="H197" s="7">
        <f>[2]ByCountry!H22/1000</f>
        <v>3.0762492000000004</v>
      </c>
      <c r="I197" s="7">
        <f>[2]ByCountry!I22/1000</f>
        <v>0.93539279999999991</v>
      </c>
      <c r="J197" s="7">
        <f>[2]ByCountry!J22/1000</f>
        <v>0</v>
      </c>
      <c r="K197" s="7">
        <f>[2]ByCountry!K22/1000</f>
        <v>5.2560000000000003E-2</v>
      </c>
      <c r="L197" s="7">
        <f>[2]ByCountry!L22/1000</f>
        <v>4.3927019999999999</v>
      </c>
      <c r="M197" s="7">
        <f>[2]ByCountry!M22/1000</f>
        <v>13.090681199999999</v>
      </c>
      <c r="N197" s="7">
        <f>[2]ByCountry!N22/1000</f>
        <v>8.0980944000000008</v>
      </c>
      <c r="O197" s="7">
        <f>[2]ByCountry!O22/1000</f>
        <v>4.9925867999999989</v>
      </c>
      <c r="P197" s="7">
        <f>[2]ByCountry!P22/1000</f>
        <v>8.8747559999999996</v>
      </c>
      <c r="Q197" s="7">
        <f>[2]ByCountry!Q22/1000</f>
        <v>9.3118800000000002E-2</v>
      </c>
      <c r="R197" s="7">
        <f>[2]ByCountry!R22/1000</f>
        <v>0</v>
      </c>
      <c r="S197" s="7">
        <f>[2]ByCountry!S22/1000</f>
        <v>0.32228039999999997</v>
      </c>
      <c r="T197" s="7">
        <f>[2]ByCountry!T22/1000</f>
        <v>0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3:AB197"/>
  <sheetViews>
    <sheetView tabSelected="1" topLeftCell="A99" workbookViewId="0">
      <pane xSplit="18765" topLeftCell="AA1"/>
      <selection activeCell="O145" sqref="O145"/>
      <selection pane="topRight" activeCell="AM119" sqref="AM119"/>
    </sheetView>
  </sheetViews>
  <sheetFormatPr defaultRowHeight="15" x14ac:dyDescent="0.25"/>
  <cols>
    <col min="3" max="3" width="11.85546875" customWidth="1"/>
    <col min="4" max="4" width="12.42578125" customWidth="1"/>
    <col min="5" max="5" width="11.140625" customWidth="1"/>
    <col min="6" max="6" width="11.5703125" customWidth="1"/>
  </cols>
  <sheetData>
    <row r="3" spans="1:20" x14ac:dyDescent="0.25">
      <c r="D3" s="6"/>
      <c r="E3" s="6"/>
      <c r="F3" s="6"/>
    </row>
    <row r="4" spans="1:20" x14ac:dyDescent="0.25">
      <c r="D4" s="6"/>
      <c r="E4" s="6"/>
      <c r="F4" s="6"/>
    </row>
    <row r="5" spans="1:20" x14ac:dyDescent="0.25">
      <c r="D5" s="6"/>
      <c r="E5" s="6"/>
      <c r="F5" s="6"/>
    </row>
    <row r="6" spans="1:20" x14ac:dyDescent="0.25">
      <c r="B6" t="s">
        <v>50</v>
      </c>
      <c r="C6">
        <v>1</v>
      </c>
      <c r="D6" s="6">
        <v>1</v>
      </c>
      <c r="E6" s="6">
        <v>1</v>
      </c>
      <c r="F6" s="6"/>
      <c r="G6" s="6">
        <v>1</v>
      </c>
      <c r="H6" s="6">
        <v>1</v>
      </c>
      <c r="I6" s="6">
        <v>1</v>
      </c>
      <c r="J6" s="6">
        <v>1</v>
      </c>
      <c r="K6" s="6">
        <v>1</v>
      </c>
      <c r="Q6">
        <v>1</v>
      </c>
      <c r="R6">
        <v>1</v>
      </c>
      <c r="S6">
        <v>1</v>
      </c>
      <c r="T6">
        <v>1</v>
      </c>
    </row>
    <row r="7" spans="1:20" x14ac:dyDescent="0.25">
      <c r="B7" t="s">
        <v>49</v>
      </c>
      <c r="C7">
        <v>0</v>
      </c>
      <c r="D7" s="6">
        <v>0</v>
      </c>
      <c r="E7" s="6">
        <v>0</v>
      </c>
      <c r="F7" s="6">
        <v>0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M7" s="6"/>
      <c r="R7">
        <v>1</v>
      </c>
      <c r="S7">
        <v>1</v>
      </c>
      <c r="T7">
        <v>1</v>
      </c>
    </row>
    <row r="8" spans="1:20" ht="18" thickBot="1" x14ac:dyDescent="0.35">
      <c r="C8" s="4" t="s">
        <v>6</v>
      </c>
      <c r="D8" s="4"/>
      <c r="E8" s="4"/>
      <c r="F8" s="6"/>
    </row>
    <row r="9" spans="1:20" ht="15.75" thickTop="1" x14ac:dyDescent="0.25">
      <c r="C9" t="str">
        <f>[2]Sum!C9</f>
        <v>Coal</v>
      </c>
      <c r="D9" t="str">
        <f>[2]Sum!D9</f>
        <v>Oil</v>
      </c>
      <c r="E9" t="str">
        <f>[2]Sum!E9</f>
        <v>Gas</v>
      </c>
      <c r="F9" t="str">
        <f>[2]Sum!F9</f>
        <v>Nuclear</v>
      </c>
      <c r="G9" t="str">
        <f>[2]Sum!G9</f>
        <v>Hydro</v>
      </c>
      <c r="H9" t="str">
        <f>[2]Sum!H9</f>
        <v>Biomass</v>
      </c>
      <c r="I9" t="str">
        <f>[2]Sum!I9</f>
        <v>Solar PV</v>
      </c>
      <c r="J9" t="str">
        <f>[2]Sum!J9</f>
        <v>Solar Thermal</v>
      </c>
      <c r="K9" t="str">
        <f>[2]Sum!K9</f>
        <v>Wind</v>
      </c>
      <c r="L9" t="str">
        <f>[2]Sum!L9</f>
        <v>Total Cent.</v>
      </c>
      <c r="M9" t="str">
        <f>[2]Sum!M9</f>
        <v>Imports</v>
      </c>
      <c r="N9" t="str">
        <f>[2]Sum!N9</f>
        <v>Exports</v>
      </c>
      <c r="O9" t="str">
        <f>[2]Sum!O9</f>
        <v>Net Imports</v>
      </c>
      <c r="P9" t="str">
        <f>[2]Sum!P9</f>
        <v>dom. System dmd</v>
      </c>
      <c r="Q9" t="str">
        <f>[2]Sum!Q9</f>
        <v>Dist. Oil</v>
      </c>
      <c r="R9" t="str">
        <f>[2]Sum!R9</f>
        <v>Dist. Biomass</v>
      </c>
      <c r="S9" t="str">
        <f>[2]Sum!S9</f>
        <v>Mini Hydro</v>
      </c>
      <c r="T9" t="str">
        <f>[2]Sum!T9</f>
        <v>Dist.Solar PV</v>
      </c>
    </row>
    <row r="10" spans="1:20" x14ac:dyDescent="0.25">
      <c r="A10" t="s">
        <v>16</v>
      </c>
      <c r="B10">
        <f>[2]Sum!B10</f>
        <v>2010</v>
      </c>
      <c r="C10" s="8">
        <f>[2]Sum!C10/1000</f>
        <v>0.23984879999999997</v>
      </c>
      <c r="D10" s="8">
        <f>[2]Sum!D10/1000</f>
        <v>7.6679784</v>
      </c>
      <c r="E10" s="8">
        <f>[2]Sum!E10/1000</f>
        <v>28.499783999999998</v>
      </c>
      <c r="F10" s="8">
        <f>[2]Sum!F10/1000</f>
        <v>0</v>
      </c>
      <c r="G10" s="8">
        <f>[2]Sum!G10/1000</f>
        <v>10.406529599999997</v>
      </c>
      <c r="H10" s="8">
        <f>[2]Sum!H10/1000</f>
        <v>0</v>
      </c>
      <c r="I10" s="8">
        <f>[2]Sum!I10/1000</f>
        <v>0</v>
      </c>
      <c r="J10" s="8">
        <f>[2]Sum!J10/1000</f>
        <v>0</v>
      </c>
      <c r="K10" s="8">
        <f>[2]Sum!K10/1000</f>
        <v>0</v>
      </c>
      <c r="L10" s="8">
        <f>[2]Sum!L10/1000</f>
        <v>46.814140799999997</v>
      </c>
      <c r="M10" s="8">
        <f>[2]Sum!M10/1000</f>
        <v>3.4994448</v>
      </c>
      <c r="N10" s="8">
        <f>[2]Sum!N10/1000</f>
        <v>3.6041268</v>
      </c>
      <c r="O10" s="8">
        <f>[2]Sum!O10/1000</f>
        <v>0</v>
      </c>
      <c r="P10" s="8">
        <f>[2]Sum!P10/1000</f>
        <v>39.195744000000005</v>
      </c>
      <c r="Q10" s="8">
        <f>[2]Sum!Q10/1000</f>
        <v>1.4414580000000001</v>
      </c>
      <c r="R10" s="8">
        <f>[2]Sum!R10/1000</f>
        <v>0</v>
      </c>
      <c r="S10" s="8">
        <f>[2]Sum!S10/1000</f>
        <v>0</v>
      </c>
      <c r="T10" s="8">
        <f>[2]Sum!T10/1000</f>
        <v>0</v>
      </c>
    </row>
    <row r="11" spans="1:20" x14ac:dyDescent="0.25">
      <c r="B11">
        <f>[2]Sum!B11</f>
        <v>2011</v>
      </c>
      <c r="C11" s="8">
        <f>[2]Sum!C11/1000</f>
        <v>0.23984879999999997</v>
      </c>
      <c r="D11" s="8">
        <f>[2]Sum!D11/1000</f>
        <v>6.3792948000000003</v>
      </c>
      <c r="E11" s="8">
        <f>[2]Sum!E11/1000</f>
        <v>47.270098799999992</v>
      </c>
      <c r="F11" s="8">
        <f>[2]Sum!F11/1000</f>
        <v>0</v>
      </c>
      <c r="G11" s="8">
        <f>[2]Sum!G11/1000</f>
        <v>10.406529599999997</v>
      </c>
      <c r="H11" s="8">
        <f>[2]Sum!H11/1000</f>
        <v>0</v>
      </c>
      <c r="I11" s="8">
        <f>[2]Sum!I11/1000</f>
        <v>0</v>
      </c>
      <c r="J11" s="8">
        <f>[2]Sum!J11/1000</f>
        <v>0</v>
      </c>
      <c r="K11" s="8">
        <f>[2]Sum!K11/1000</f>
        <v>0</v>
      </c>
      <c r="L11" s="8">
        <f>[2]Sum!L11/1000</f>
        <v>64.295771999999999</v>
      </c>
      <c r="M11" s="8">
        <f>[2]Sum!M11/1000</f>
        <v>9.6982835999999999</v>
      </c>
      <c r="N11" s="8">
        <f>[2]Sum!N11/1000</f>
        <v>9.9576671999999995</v>
      </c>
      <c r="O11" s="8">
        <f>[2]Sum!O11/1000</f>
        <v>0</v>
      </c>
      <c r="P11" s="8">
        <f>[2]Sum!P11/1000</f>
        <v>54.206004</v>
      </c>
      <c r="Q11" s="8">
        <f>[2]Sum!Q11/1000</f>
        <v>1.3769844</v>
      </c>
      <c r="R11" s="8">
        <f>[2]Sum!R11/1000</f>
        <v>0</v>
      </c>
      <c r="S11" s="8">
        <f>[2]Sum!S11/1000</f>
        <v>0</v>
      </c>
      <c r="T11" s="8">
        <f>[2]Sum!T11/1000</f>
        <v>0</v>
      </c>
    </row>
    <row r="12" spans="1:20" x14ac:dyDescent="0.25">
      <c r="B12">
        <f>[2]Sum!B12</f>
        <v>2012</v>
      </c>
      <c r="C12" s="8">
        <f>[2]Sum!C12/1000</f>
        <v>0.23984879999999997</v>
      </c>
      <c r="D12" s="8">
        <f>[2]Sum!D12/1000</f>
        <v>6.4915104000000001</v>
      </c>
      <c r="E12" s="8">
        <f>[2]Sum!E12/1000</f>
        <v>68.002653600000002</v>
      </c>
      <c r="F12" s="8">
        <f>[2]Sum!F12/1000</f>
        <v>0</v>
      </c>
      <c r="G12" s="8">
        <f>[2]Sum!G12/1000</f>
        <v>10.406529599999997</v>
      </c>
      <c r="H12" s="8">
        <f>[2]Sum!H12/1000</f>
        <v>0.22486920000000002</v>
      </c>
      <c r="I12" s="8">
        <f>[2]Sum!I12/1000</f>
        <v>8.7599999999999997E-2</v>
      </c>
      <c r="J12" s="8">
        <f>[2]Sum!J12/1000</f>
        <v>0</v>
      </c>
      <c r="K12" s="8">
        <f>[2]Sum!K12/1000</f>
        <v>2.6279999999999997E-3</v>
      </c>
      <c r="L12" s="8">
        <f>[2]Sum!L12/1000</f>
        <v>85.455639600000012</v>
      </c>
      <c r="M12" s="8">
        <f>[2]Sum!M12/1000</f>
        <v>9.1907291999999998</v>
      </c>
      <c r="N12" s="8">
        <f>[2]Sum!N12/1000</f>
        <v>9.4356587999999988</v>
      </c>
      <c r="O12" s="8">
        <f>[2]Sum!O12/1000</f>
        <v>0</v>
      </c>
      <c r="P12" s="8">
        <f>[2]Sum!P12/1000</f>
        <v>72.672959999999989</v>
      </c>
      <c r="Q12" s="8">
        <f>[2]Sum!Q12/1000</f>
        <v>1.5182831999999999</v>
      </c>
      <c r="R12" s="8">
        <f>[2]Sum!R12/1000</f>
        <v>0</v>
      </c>
      <c r="S12" s="8">
        <f>[2]Sum!S12/1000</f>
        <v>0</v>
      </c>
      <c r="T12" s="8">
        <f>[2]Sum!T12/1000</f>
        <v>0</v>
      </c>
    </row>
    <row r="13" spans="1:20" x14ac:dyDescent="0.25">
      <c r="B13">
        <f>[2]Sum!B13</f>
        <v>2013</v>
      </c>
      <c r="C13" s="8">
        <f>[2]Sum!C13/1000</f>
        <v>0.23984879999999997</v>
      </c>
      <c r="D13" s="8">
        <f>[2]Sum!D13/1000</f>
        <v>3.4708872</v>
      </c>
      <c r="E13" s="8">
        <f>[2]Sum!E13/1000</f>
        <v>76.682324399999999</v>
      </c>
      <c r="F13" s="8">
        <f>[2]Sum!F13/1000</f>
        <v>0</v>
      </c>
      <c r="G13" s="8">
        <f>[2]Sum!G13/1000</f>
        <v>10.5884748</v>
      </c>
      <c r="H13" s="8">
        <f>[2]Sum!H13/1000</f>
        <v>0.48723119999999998</v>
      </c>
      <c r="I13" s="8">
        <f>[2]Sum!I13/1000</f>
        <v>0.13437840000000001</v>
      </c>
      <c r="J13" s="8">
        <f>[2]Sum!J13/1000</f>
        <v>0</v>
      </c>
      <c r="K13" s="8">
        <f>[2]Sum!K13/1000</f>
        <v>5.5187999999999994E-2</v>
      </c>
      <c r="L13" s="8">
        <f>[2]Sum!L13/1000</f>
        <v>91.658332799999982</v>
      </c>
      <c r="M13" s="8">
        <f>[2]Sum!M13/1000</f>
        <v>13.173988800000002</v>
      </c>
      <c r="N13" s="8">
        <f>[2]Sum!N13/1000</f>
        <v>13.5446244</v>
      </c>
      <c r="O13" s="8">
        <f>[2]Sum!O13/1000</f>
        <v>0</v>
      </c>
      <c r="P13" s="8">
        <f>[2]Sum!P13/1000</f>
        <v>78.63852</v>
      </c>
      <c r="Q13" s="8">
        <f>[2]Sum!Q13/1000</f>
        <v>1.8429287999999999</v>
      </c>
      <c r="R13" s="8">
        <f>[2]Sum!R13/1000</f>
        <v>0</v>
      </c>
      <c r="S13" s="8">
        <f>[2]Sum!S13/1000</f>
        <v>0</v>
      </c>
      <c r="T13" s="8">
        <f>[2]Sum!T13/1000</f>
        <v>1.36656E-2</v>
      </c>
    </row>
    <row r="14" spans="1:20" x14ac:dyDescent="0.25">
      <c r="B14">
        <f>[2]Sum!B14</f>
        <v>2014</v>
      </c>
      <c r="C14" s="8">
        <f>[2]Sum!C14/1000</f>
        <v>0.23984879999999997</v>
      </c>
      <c r="D14" s="8">
        <f>[2]Sum!D14/1000</f>
        <v>2.2402823999999999</v>
      </c>
      <c r="E14" s="8">
        <f>[2]Sum!E14/1000</f>
        <v>81.88042080000001</v>
      </c>
      <c r="F14" s="8">
        <f>[2]Sum!F14/1000</f>
        <v>0</v>
      </c>
      <c r="G14" s="8">
        <f>[2]Sum!G14/1000</f>
        <v>10.625879999999999</v>
      </c>
      <c r="H14" s="8">
        <f>[2]Sum!H14/1000</f>
        <v>1.4300700000000002</v>
      </c>
      <c r="I14" s="8">
        <f>[2]Sum!I14/1000</f>
        <v>0.33104039999999996</v>
      </c>
      <c r="J14" s="8">
        <f>[2]Sum!J14/1000</f>
        <v>0</v>
      </c>
      <c r="K14" s="8">
        <f>[2]Sum!K14/1000</f>
        <v>1.1532540000000002</v>
      </c>
      <c r="L14" s="8">
        <f>[2]Sum!L14/1000</f>
        <v>97.900796400000019</v>
      </c>
      <c r="M14" s="8">
        <f>[2]Sum!M14/1000</f>
        <v>11.914914000000001</v>
      </c>
      <c r="N14" s="8">
        <f>[2]Sum!N14/1000</f>
        <v>12.2874768</v>
      </c>
      <c r="O14" s="8">
        <f>[2]Sum!O14/1000</f>
        <v>0</v>
      </c>
      <c r="P14" s="8">
        <f>[2]Sum!P14/1000</f>
        <v>85.446791999999988</v>
      </c>
      <c r="Q14" s="8">
        <f>[2]Sum!Q14/1000</f>
        <v>1.2381384</v>
      </c>
      <c r="R14" s="8">
        <f>[2]Sum!R14/1000</f>
        <v>0</v>
      </c>
      <c r="S14" s="8">
        <f>[2]Sum!S14/1000</f>
        <v>1.2487380000000001</v>
      </c>
      <c r="T14" s="8">
        <f>[2]Sum!T14/1000</f>
        <v>2.5929600000000001E-2</v>
      </c>
    </row>
    <row r="15" spans="1:20" x14ac:dyDescent="0.25">
      <c r="B15">
        <f>[2]Sum!B15</f>
        <v>2015</v>
      </c>
      <c r="C15" s="8">
        <f>[2]Sum!C15/1000</f>
        <v>0</v>
      </c>
      <c r="D15" s="8">
        <f>[2]Sum!D15/1000</f>
        <v>0.34864799999999996</v>
      </c>
      <c r="E15" s="8">
        <f>[2]Sum!E15/1000</f>
        <v>87.940851599999988</v>
      </c>
      <c r="F15" s="8">
        <f>[2]Sum!F15/1000</f>
        <v>0</v>
      </c>
      <c r="G15" s="8">
        <f>[2]Sum!G15/1000</f>
        <v>11.6725248</v>
      </c>
      <c r="H15" s="8">
        <f>[2]Sum!H15/1000</f>
        <v>1.8748152000000002</v>
      </c>
      <c r="I15" s="8">
        <f>[2]Sum!I15/1000</f>
        <v>0.69484319999999988</v>
      </c>
      <c r="J15" s="8">
        <f>[2]Sum!J15/1000</f>
        <v>0</v>
      </c>
      <c r="K15" s="8">
        <f>[2]Sum!K15/1000</f>
        <v>2.4393096000000001</v>
      </c>
      <c r="L15" s="8">
        <f>[2]Sum!L15/1000</f>
        <v>104.97099239999999</v>
      </c>
      <c r="M15" s="8">
        <f>[2]Sum!M15/1000</f>
        <v>9.6516804</v>
      </c>
      <c r="N15" s="8">
        <f>[2]Sum!N15/1000</f>
        <v>9.9666899999999998</v>
      </c>
      <c r="O15" s="8">
        <f>[2]Sum!O15/1000</f>
        <v>0</v>
      </c>
      <c r="P15" s="8">
        <f>[2]Sum!P15/1000</f>
        <v>92.342663999999985</v>
      </c>
      <c r="Q15" s="8">
        <f>[2]Sum!Q15/1000</f>
        <v>1.2174648000000001</v>
      </c>
      <c r="R15" s="8">
        <f>[2]Sum!R15/1000</f>
        <v>0</v>
      </c>
      <c r="S15" s="8">
        <f>[2]Sum!S15/1000</f>
        <v>1.4703660000000001</v>
      </c>
      <c r="T15" s="8">
        <f>[2]Sum!T15/1000</f>
        <v>3.08352E-2</v>
      </c>
    </row>
    <row r="16" spans="1:20" x14ac:dyDescent="0.25">
      <c r="B16">
        <f>[2]Sum!B16</f>
        <v>2016</v>
      </c>
      <c r="C16" s="8">
        <f>[2]Sum!C16/1000</f>
        <v>1.873764</v>
      </c>
      <c r="D16" s="8">
        <f>[2]Sum!D16/1000</f>
        <v>0.81424199999999991</v>
      </c>
      <c r="E16" s="8">
        <f>[2]Sum!E16/1000</f>
        <v>95.789899199999994</v>
      </c>
      <c r="F16" s="8">
        <f>[2]Sum!F16/1000</f>
        <v>0</v>
      </c>
      <c r="G16" s="8">
        <f>[2]Sum!G16/1000</f>
        <v>11.7577596</v>
      </c>
      <c r="H16" s="8">
        <f>[2]Sum!H16/1000</f>
        <v>2.303442</v>
      </c>
      <c r="I16" s="8">
        <f>[2]Sum!I16/1000</f>
        <v>1.3576247999999997</v>
      </c>
      <c r="J16" s="8">
        <f>[2]Sum!J16/1000</f>
        <v>0</v>
      </c>
      <c r="K16" s="8">
        <f>[2]Sum!K16/1000</f>
        <v>2.5506492000000005</v>
      </c>
      <c r="L16" s="8">
        <f>[2]Sum!L16/1000</f>
        <v>116.4473808</v>
      </c>
      <c r="M16" s="8">
        <f>[2]Sum!M16/1000</f>
        <v>22.588098000000002</v>
      </c>
      <c r="N16" s="8">
        <f>[2]Sum!N16/1000</f>
        <v>23.261829600000002</v>
      </c>
      <c r="O16" s="8">
        <f>[2]Sum!O16/1000</f>
        <v>0</v>
      </c>
      <c r="P16" s="8">
        <f>[2]Sum!P16/1000</f>
        <v>103.33383599999998</v>
      </c>
      <c r="Q16" s="8">
        <f>[2]Sum!Q16/1000</f>
        <v>1.2578484000000001</v>
      </c>
      <c r="R16" s="8">
        <f>[2]Sum!R16/1000</f>
        <v>0</v>
      </c>
      <c r="S16" s="8">
        <f>[2]Sum!S16/1000</f>
        <v>1.9769568</v>
      </c>
      <c r="T16" s="8">
        <f>[2]Sum!T16/1000</f>
        <v>4.4851200000000001E-2</v>
      </c>
    </row>
    <row r="17" spans="1:21" x14ac:dyDescent="0.25">
      <c r="B17">
        <f>[2]Sum!B17</f>
        <v>2017</v>
      </c>
      <c r="C17" s="8">
        <f>[2]Sum!C17/1000</f>
        <v>1.873764</v>
      </c>
      <c r="D17" s="8">
        <f>[2]Sum!D17/1000</f>
        <v>4.6427999999999999E-3</v>
      </c>
      <c r="E17" s="8">
        <f>[2]Sum!E17/1000</f>
        <v>92.418350400000008</v>
      </c>
      <c r="F17" s="8">
        <f>[2]Sum!F17/1000</f>
        <v>0</v>
      </c>
      <c r="G17" s="8">
        <f>[2]Sum!G17/1000</f>
        <v>22.530194400000003</v>
      </c>
      <c r="H17" s="8">
        <f>[2]Sum!H17/1000</f>
        <v>2.3406720000000001</v>
      </c>
      <c r="I17" s="8">
        <f>[2]Sum!I17/1000</f>
        <v>1.4293691999999998</v>
      </c>
      <c r="J17" s="8">
        <f>[2]Sum!J17/1000</f>
        <v>0</v>
      </c>
      <c r="K17" s="8">
        <f>[2]Sum!K17/1000</f>
        <v>2.6014572000000005</v>
      </c>
      <c r="L17" s="8">
        <f>[2]Sum!L17/1000</f>
        <v>123.19845000000002</v>
      </c>
      <c r="M17" s="8">
        <f>[2]Sum!M17/1000</f>
        <v>26.003534399999996</v>
      </c>
      <c r="N17" s="8">
        <f>[2]Sum!N17/1000</f>
        <v>26.721241199999998</v>
      </c>
      <c r="O17" s="8">
        <f>[2]Sum!O17/1000</f>
        <v>0</v>
      </c>
      <c r="P17" s="8">
        <f>[2]Sum!P17/1000</f>
        <v>110.308548</v>
      </c>
      <c r="Q17" s="8">
        <f>[2]Sum!Q17/1000</f>
        <v>1.2762443999999999</v>
      </c>
      <c r="R17" s="8">
        <f>[2]Sum!R17/1000</f>
        <v>0</v>
      </c>
      <c r="S17" s="8">
        <f>[2]Sum!S17/1000</f>
        <v>2.4914315999999994</v>
      </c>
      <c r="T17" s="8">
        <f>[2]Sum!T17/1000</f>
        <v>4.4851200000000001E-2</v>
      </c>
    </row>
    <row r="18" spans="1:21" x14ac:dyDescent="0.25">
      <c r="B18">
        <f>[2]Sum!B18</f>
        <v>2018</v>
      </c>
      <c r="C18" s="8">
        <f>[2]Sum!C18/1000</f>
        <v>2.7005327999999995</v>
      </c>
      <c r="D18" s="8">
        <f>[2]Sum!D18/1000</f>
        <v>4.6427999999999999E-3</v>
      </c>
      <c r="E18" s="8">
        <f>[2]Sum!E18/1000</f>
        <v>94.252606799999981</v>
      </c>
      <c r="F18" s="8">
        <f>[2]Sum!F18/1000</f>
        <v>0</v>
      </c>
      <c r="G18" s="8">
        <f>[2]Sum!G18/1000</f>
        <v>25.767014400000001</v>
      </c>
      <c r="H18" s="8">
        <f>[2]Sum!H18/1000</f>
        <v>3.4763184000000003</v>
      </c>
      <c r="I18" s="8">
        <f>[2]Sum!I18/1000</f>
        <v>1.4385672</v>
      </c>
      <c r="J18" s="8">
        <f>[2]Sum!J18/1000</f>
        <v>0</v>
      </c>
      <c r="K18" s="8">
        <f>[2]Sum!K18/1000</f>
        <v>2.6416655999999996</v>
      </c>
      <c r="L18" s="8">
        <f>[2]Sum!L18/1000</f>
        <v>130.28134799999998</v>
      </c>
      <c r="M18" s="8">
        <f>[2]Sum!M18/1000</f>
        <v>23.268487200000003</v>
      </c>
      <c r="N18" s="8">
        <f>[2]Sum!N18/1000</f>
        <v>23.895527999999995</v>
      </c>
      <c r="O18" s="8">
        <f>[2]Sum!O18/1000</f>
        <v>0</v>
      </c>
      <c r="P18" s="8">
        <f>[2]Sum!P18/1000</f>
        <v>117.68271600000001</v>
      </c>
      <c r="Q18" s="8">
        <f>[2]Sum!Q18/1000</f>
        <v>1.3079556000000001</v>
      </c>
      <c r="R18" s="8">
        <f>[2]Sum!R18/1000</f>
        <v>0</v>
      </c>
      <c r="S18" s="8">
        <f>[2]Sum!S18/1000</f>
        <v>2.9578139999999999</v>
      </c>
      <c r="T18" s="8">
        <f>[2]Sum!T18/1000</f>
        <v>4.4851200000000001E-2</v>
      </c>
    </row>
    <row r="19" spans="1:21" x14ac:dyDescent="0.25">
      <c r="B19">
        <f>[2]Sum!B19</f>
        <v>2019</v>
      </c>
      <c r="C19" s="8">
        <f>[2]Sum!C19/1000</f>
        <v>2.7005327999999995</v>
      </c>
      <c r="D19" s="8">
        <f>[2]Sum!D19/1000</f>
        <v>4.6427999999999999E-3</v>
      </c>
      <c r="E19" s="8">
        <f>[2]Sum!E19/1000</f>
        <v>101.96412240000001</v>
      </c>
      <c r="F19" s="8">
        <f>[2]Sum!F19/1000</f>
        <v>0</v>
      </c>
      <c r="G19" s="8">
        <f>[2]Sum!G19/1000</f>
        <v>27.842871600000002</v>
      </c>
      <c r="H19" s="8">
        <f>[2]Sum!H19/1000</f>
        <v>3.5318567999999999</v>
      </c>
      <c r="I19" s="8">
        <f>[2]Sum!I19/1000</f>
        <v>1.6345284000000002</v>
      </c>
      <c r="J19" s="8">
        <f>[2]Sum!J19/1000</f>
        <v>0</v>
      </c>
      <c r="K19" s="8">
        <f>[2]Sum!K19/1000</f>
        <v>2.6845020000000006</v>
      </c>
      <c r="L19" s="8">
        <f>[2]Sum!L19/1000</f>
        <v>140.36305680000004</v>
      </c>
      <c r="M19" s="8">
        <f>[2]Sum!M19/1000</f>
        <v>20.720728799999996</v>
      </c>
      <c r="N19" s="8">
        <f>[2]Sum!N19/1000</f>
        <v>21.398577599999996</v>
      </c>
      <c r="O19" s="8">
        <f>[2]Sum!O19/1000</f>
        <v>0</v>
      </c>
      <c r="P19" s="8">
        <f>[2]Sum!P19/1000</f>
        <v>127.73481599999997</v>
      </c>
      <c r="Q19" s="8">
        <f>[2]Sum!Q19/1000</f>
        <v>1.3422947999999999</v>
      </c>
      <c r="R19" s="8">
        <f>[2]Sum!R19/1000</f>
        <v>0</v>
      </c>
      <c r="S19" s="8">
        <f>[2]Sum!S19/1000</f>
        <v>3.4149983999999995</v>
      </c>
      <c r="T19" s="8">
        <f>[2]Sum!T19/1000</f>
        <v>5.8166399999999993E-2</v>
      </c>
    </row>
    <row r="20" spans="1:21" x14ac:dyDescent="0.25">
      <c r="B20">
        <f>[2]Sum!B20</f>
        <v>2020</v>
      </c>
      <c r="C20" s="8">
        <f>[2]Sum!C20/1000</f>
        <v>2.7005327999999995</v>
      </c>
      <c r="D20" s="8">
        <f>[2]Sum!D20/1000</f>
        <v>4.6427999999999999E-3</v>
      </c>
      <c r="E20" s="8">
        <f>[2]Sum!E20/1000</f>
        <v>103.52305200000001</v>
      </c>
      <c r="F20" s="8">
        <f>[2]Sum!F20/1000</f>
        <v>0</v>
      </c>
      <c r="G20" s="8">
        <f>[2]Sum!G20/1000</f>
        <v>34.492675200000008</v>
      </c>
      <c r="H20" s="8">
        <f>[2]Sum!H20/1000</f>
        <v>3.6297060000000001</v>
      </c>
      <c r="I20" s="8">
        <f>[2]Sum!I20/1000</f>
        <v>1.7622492000000003</v>
      </c>
      <c r="J20" s="8">
        <f>[2]Sum!J20/1000</f>
        <v>0</v>
      </c>
      <c r="K20" s="8">
        <f>[2]Sum!K20/1000</f>
        <v>2.7317184000000001</v>
      </c>
      <c r="L20" s="8">
        <f>[2]Sum!L20/1000</f>
        <v>148.84457640000002</v>
      </c>
      <c r="M20" s="8">
        <f>[2]Sum!M20/1000</f>
        <v>23.544164399999993</v>
      </c>
      <c r="N20" s="8">
        <f>[2]Sum!N20/1000</f>
        <v>24.239708399999998</v>
      </c>
      <c r="O20" s="8">
        <f>[2]Sum!O20/1000</f>
        <v>0</v>
      </c>
      <c r="P20" s="8">
        <f>[2]Sum!P20/1000</f>
        <v>136.65862799999999</v>
      </c>
      <c r="Q20" s="8">
        <f>[2]Sum!Q20/1000</f>
        <v>1.5136404000000006</v>
      </c>
      <c r="R20" s="8">
        <f>[2]Sum!R20/1000</f>
        <v>0</v>
      </c>
      <c r="S20" s="8">
        <f>[2]Sum!S20/1000</f>
        <v>4.0228548000000002</v>
      </c>
      <c r="T20" s="8">
        <f>[2]Sum!T20/1000</f>
        <v>7.6124399999999995E-2</v>
      </c>
    </row>
    <row r="21" spans="1:21" x14ac:dyDescent="0.25">
      <c r="B21">
        <f>[2]Sum!B21</f>
        <v>2021</v>
      </c>
      <c r="C21" s="8">
        <f>[2]Sum!C21/1000</f>
        <v>2.7005327999999995</v>
      </c>
      <c r="D21" s="8">
        <f>[2]Sum!D21/1000</f>
        <v>4.6427999999999999E-3</v>
      </c>
      <c r="E21" s="8">
        <f>[2]Sum!E21/1000</f>
        <v>105.47442960000001</v>
      </c>
      <c r="F21" s="8">
        <f>[2]Sum!F21/1000</f>
        <v>0</v>
      </c>
      <c r="G21" s="8">
        <f>[2]Sum!G21/1000</f>
        <v>40.943539199999996</v>
      </c>
      <c r="H21" s="8">
        <f>[2]Sum!H21/1000</f>
        <v>3.7919411999999997</v>
      </c>
      <c r="I21" s="8">
        <f>[2]Sum!I21/1000</f>
        <v>1.9357848</v>
      </c>
      <c r="J21" s="8">
        <f>[2]Sum!J21/1000</f>
        <v>0</v>
      </c>
      <c r="K21" s="8">
        <f>[2]Sum!K21/1000</f>
        <v>2.7862055999999997</v>
      </c>
      <c r="L21" s="8">
        <f>[2]Sum!L21/1000</f>
        <v>157.63707599999998</v>
      </c>
      <c r="M21" s="8">
        <f>[2]Sum!M21/1000</f>
        <v>20.996493600000004</v>
      </c>
      <c r="N21" s="8">
        <f>[2]Sum!N21/1000</f>
        <v>21.596728799999998</v>
      </c>
      <c r="O21" s="8">
        <f>[2]Sum!O21/1000</f>
        <v>0</v>
      </c>
      <c r="P21" s="8">
        <f>[2]Sum!P21/1000</f>
        <v>145.60872000000001</v>
      </c>
      <c r="Q21" s="8">
        <f>[2]Sum!Q21/1000</f>
        <v>1.5789900000000001</v>
      </c>
      <c r="R21" s="8">
        <f>[2]Sum!R21/1000</f>
        <v>0</v>
      </c>
      <c r="S21" s="8">
        <f>[2]Sum!S21/1000</f>
        <v>4.7164716000000002</v>
      </c>
      <c r="T21" s="8">
        <f>[2]Sum!T21/1000</f>
        <v>8.0504400000000004E-2</v>
      </c>
    </row>
    <row r="22" spans="1:21" x14ac:dyDescent="0.25">
      <c r="B22">
        <f>[2]Sum!B22</f>
        <v>2022</v>
      </c>
      <c r="C22" s="8">
        <f>[2]Sum!C22/1000</f>
        <v>2.7005327999999995</v>
      </c>
      <c r="D22" s="8">
        <f>[2]Sum!D22/1000</f>
        <v>4.6427999999999999E-3</v>
      </c>
      <c r="E22" s="8">
        <f>[2]Sum!E22/1000</f>
        <v>105.7224252</v>
      </c>
      <c r="F22" s="8">
        <f>[2]Sum!F22/1000</f>
        <v>0</v>
      </c>
      <c r="G22" s="8">
        <f>[2]Sum!G22/1000</f>
        <v>47.736130799999998</v>
      </c>
      <c r="H22" s="8">
        <f>[2]Sum!H22/1000</f>
        <v>3.9341159999999999</v>
      </c>
      <c r="I22" s="8">
        <f>[2]Sum!I22/1000</f>
        <v>2.4748752000000001</v>
      </c>
      <c r="J22" s="8">
        <f>[2]Sum!J22/1000</f>
        <v>0</v>
      </c>
      <c r="K22" s="8">
        <f>[2]Sum!K22/1000</f>
        <v>2.9063051999999998</v>
      </c>
      <c r="L22" s="8">
        <f>[2]Sum!L22/1000</f>
        <v>165.47902800000003</v>
      </c>
      <c r="M22" s="8">
        <f>[2]Sum!M22/1000</f>
        <v>17.873816399999999</v>
      </c>
      <c r="N22" s="8">
        <f>[2]Sum!N22/1000</f>
        <v>18.388115999999997</v>
      </c>
      <c r="O22" s="8">
        <f>[2]Sum!O22/1000</f>
        <v>0</v>
      </c>
      <c r="P22" s="8">
        <f>[2]Sum!P22/1000</f>
        <v>153.77303999999995</v>
      </c>
      <c r="Q22" s="8">
        <f>[2]Sum!Q22/1000</f>
        <v>1.5224004000000002</v>
      </c>
      <c r="R22" s="8">
        <f>[2]Sum!R22/1000</f>
        <v>0</v>
      </c>
      <c r="S22" s="8">
        <f>[2]Sum!S22/1000</f>
        <v>5.5148579999999985</v>
      </c>
      <c r="T22" s="8">
        <f>[2]Sum!T22/1000</f>
        <v>0.10170359999999999</v>
      </c>
    </row>
    <row r="23" spans="1:21" x14ac:dyDescent="0.25">
      <c r="B23">
        <f>[2]Sum!B23</f>
        <v>2023</v>
      </c>
      <c r="C23" s="8">
        <f>[2]Sum!C23/1000</f>
        <v>2.7005327999999995</v>
      </c>
      <c r="D23" s="8">
        <f>[2]Sum!D23/1000</f>
        <v>4.6427999999999999E-3</v>
      </c>
      <c r="E23" s="8">
        <f>[2]Sum!E23/1000</f>
        <v>104.93130959999999</v>
      </c>
      <c r="F23" s="8">
        <f>[2]Sum!F23/1000</f>
        <v>0</v>
      </c>
      <c r="G23" s="8">
        <f>[2]Sum!G23/1000</f>
        <v>54.190498799999993</v>
      </c>
      <c r="H23" s="8">
        <f>[2]Sum!H23/1000</f>
        <v>5.9855327999999997</v>
      </c>
      <c r="I23" s="8">
        <f>[2]Sum!I23/1000</f>
        <v>3.1402847999999999</v>
      </c>
      <c r="J23" s="8">
        <f>[2]Sum!J23/1000</f>
        <v>0</v>
      </c>
      <c r="K23" s="8">
        <f>[2]Sum!K23/1000</f>
        <v>2.9768231999999997</v>
      </c>
      <c r="L23" s="8">
        <f>[2]Sum!L23/1000</f>
        <v>173.9296248</v>
      </c>
      <c r="M23" s="8">
        <f>[2]Sum!M23/1000</f>
        <v>17.761951199999999</v>
      </c>
      <c r="N23" s="8">
        <f>[2]Sum!N23/1000</f>
        <v>18.3014796</v>
      </c>
      <c r="O23" s="8">
        <f>[2]Sum!O23/1000</f>
        <v>0</v>
      </c>
      <c r="P23" s="8">
        <f>[2]Sum!P23/1000</f>
        <v>162.40777199999999</v>
      </c>
      <c r="Q23" s="8">
        <f>[2]Sum!Q23/1000</f>
        <v>1.5322115999999999</v>
      </c>
      <c r="R23" s="8">
        <f>[2]Sum!R23/1000</f>
        <v>0</v>
      </c>
      <c r="S23" s="8">
        <f>[2]Sum!S23/1000</f>
        <v>6.2807448000000008</v>
      </c>
      <c r="T23" s="8">
        <f>[2]Sum!T23/1000</f>
        <v>0.10731</v>
      </c>
    </row>
    <row r="24" spans="1:21" x14ac:dyDescent="0.25">
      <c r="B24">
        <f>[2]Sum!B24</f>
        <v>2024</v>
      </c>
      <c r="C24" s="8">
        <f>[2]Sum!C24/1000</f>
        <v>2.7005327999999995</v>
      </c>
      <c r="D24" s="8">
        <f>[2]Sum!D24/1000</f>
        <v>4.6427999999999999E-3</v>
      </c>
      <c r="E24" s="8">
        <f>[2]Sum!E24/1000</f>
        <v>105.5596644</v>
      </c>
      <c r="F24" s="8">
        <f>[2]Sum!F24/1000</f>
        <v>0</v>
      </c>
      <c r="G24" s="8">
        <f>[2]Sum!G24/1000</f>
        <v>58.573126799999997</v>
      </c>
      <c r="H24" s="8">
        <f>[2]Sum!H24/1000</f>
        <v>8.1104459999999996</v>
      </c>
      <c r="I24" s="8">
        <f>[2]Sum!I24/1000</f>
        <v>4.8320160000000003</v>
      </c>
      <c r="J24" s="8">
        <f>[2]Sum!J24/1000</f>
        <v>0</v>
      </c>
      <c r="K24" s="8">
        <f>[2]Sum!K24/1000</f>
        <v>3.0508451999999999</v>
      </c>
      <c r="L24" s="8">
        <f>[2]Sum!L24/1000</f>
        <v>182.83127400000001</v>
      </c>
      <c r="M24" s="8">
        <f>[2]Sum!M24/1000</f>
        <v>17.045120399999998</v>
      </c>
      <c r="N24" s="8">
        <f>[2]Sum!N24/1000</f>
        <v>17.590430399999999</v>
      </c>
      <c r="O24" s="8">
        <f>[2]Sum!O24/1000</f>
        <v>0</v>
      </c>
      <c r="P24" s="8">
        <f>[2]Sum!P24/1000</f>
        <v>171.54620399999996</v>
      </c>
      <c r="Q24" s="8">
        <f>[2]Sum!Q24/1000</f>
        <v>1.5110124</v>
      </c>
      <c r="R24" s="8">
        <f>[2]Sum!R24/1000</f>
        <v>0</v>
      </c>
      <c r="S24" s="8">
        <f>[2]Sum!S24/1000</f>
        <v>7.1239824</v>
      </c>
      <c r="T24" s="8">
        <f>[2]Sum!T24/1000</f>
        <v>0.11335440000000001</v>
      </c>
    </row>
    <row r="25" spans="1:21" x14ac:dyDescent="0.25">
      <c r="B25">
        <f>[2]Sum!B25</f>
        <v>2025</v>
      </c>
      <c r="C25" s="8">
        <f>[2]Sum!C25/1000</f>
        <v>2.7005327999999995</v>
      </c>
      <c r="D25" s="8">
        <f>[2]Sum!D25/1000</f>
        <v>4.6427999999999999E-3</v>
      </c>
      <c r="E25" s="8">
        <f>[2]Sum!E25/1000</f>
        <v>103.95684719999998</v>
      </c>
      <c r="F25" s="8">
        <f>[2]Sum!F25/1000</f>
        <v>0</v>
      </c>
      <c r="G25" s="8">
        <f>[2]Sum!G25/1000</f>
        <v>63.377461199999999</v>
      </c>
      <c r="H25" s="8">
        <f>[2]Sum!H25/1000</f>
        <v>8.2562999999999995</v>
      </c>
      <c r="I25" s="8">
        <f>[2]Sum!I25/1000</f>
        <v>5.8874208000000001</v>
      </c>
      <c r="J25" s="8">
        <f>[2]Sum!J25/1000</f>
        <v>0</v>
      </c>
      <c r="K25" s="8">
        <f>[2]Sum!K25/1000</f>
        <v>3.1138295999999994</v>
      </c>
      <c r="L25" s="8">
        <f>[2]Sum!L25/1000</f>
        <v>187.29703439999997</v>
      </c>
      <c r="M25" s="8">
        <f>[2]Sum!M25/1000</f>
        <v>25.937133600000003</v>
      </c>
      <c r="N25" s="8">
        <f>[2]Sum!N25/1000</f>
        <v>21.358982400000002</v>
      </c>
      <c r="O25" s="8">
        <f>[2]Sum!O25/1000</f>
        <v>4.5781512000000006</v>
      </c>
      <c r="P25" s="8">
        <f>[2]Sum!P25/1000</f>
        <v>181.22250000000003</v>
      </c>
      <c r="Q25" s="8">
        <f>[2]Sum!Q25/1000</f>
        <v>1.5188963999999996</v>
      </c>
      <c r="R25" s="8">
        <f>[2]Sum!R25/1000</f>
        <v>0</v>
      </c>
      <c r="S25" s="8">
        <f>[2]Sum!S25/1000</f>
        <v>7.8531647999999992</v>
      </c>
      <c r="T25" s="8">
        <f>[2]Sum!T25/1000</f>
        <v>0.11440560000000001</v>
      </c>
    </row>
    <row r="26" spans="1:21" x14ac:dyDescent="0.25">
      <c r="B26">
        <f>[2]Sum!B26</f>
        <v>2026</v>
      </c>
      <c r="C26" s="8">
        <f>[2]Sum!C26/1000</f>
        <v>2.7005327999999995</v>
      </c>
      <c r="D26" s="8">
        <f>[2]Sum!D26/1000</f>
        <v>4.6427999999999999E-3</v>
      </c>
      <c r="E26" s="8">
        <f>[2]Sum!E26/1000</f>
        <v>99.785422800000006</v>
      </c>
      <c r="F26" s="8">
        <f>[2]Sum!F26/1000</f>
        <v>0</v>
      </c>
      <c r="G26" s="8">
        <f>[2]Sum!G26/1000</f>
        <v>68.559001199999997</v>
      </c>
      <c r="H26" s="8">
        <f>[2]Sum!H26/1000</f>
        <v>9.6634188000000005</v>
      </c>
      <c r="I26" s="8">
        <f>[2]Sum!I26/1000</f>
        <v>7.4804268</v>
      </c>
      <c r="J26" s="8">
        <f>[2]Sum!J26/1000</f>
        <v>0</v>
      </c>
      <c r="K26" s="8">
        <f>[2]Sum!K26/1000</f>
        <v>3.1797923999999997</v>
      </c>
      <c r="L26" s="8">
        <f>[2]Sum!L26/1000</f>
        <v>191.37323760000001</v>
      </c>
      <c r="M26" s="8">
        <f>[2]Sum!M26/1000</f>
        <v>36.765019200000005</v>
      </c>
      <c r="N26" s="8">
        <f>[2]Sum!N26/1000</f>
        <v>27.131209200000001</v>
      </c>
      <c r="O26" s="8">
        <f>[2]Sum!O26/1000</f>
        <v>9.6338100000000004</v>
      </c>
      <c r="P26" s="8">
        <f>[2]Sum!P26/1000</f>
        <v>190.759512</v>
      </c>
      <c r="Q26" s="8">
        <f>[2]Sum!Q26/1000</f>
        <v>1.5123263999999998</v>
      </c>
      <c r="R26" s="8">
        <f>[2]Sum!R26/1000</f>
        <v>0</v>
      </c>
      <c r="S26" s="8">
        <f>[2]Sum!S26/1000</f>
        <v>8.7762935999999989</v>
      </c>
      <c r="T26" s="8">
        <f>[2]Sum!T26/1000</f>
        <v>0.1337652</v>
      </c>
    </row>
    <row r="27" spans="1:21" x14ac:dyDescent="0.25">
      <c r="B27">
        <f>[2]Sum!B27</f>
        <v>2027</v>
      </c>
      <c r="C27" s="8">
        <f>[2]Sum!C27/1000</f>
        <v>2.7005327999999995</v>
      </c>
      <c r="D27" s="8">
        <f>[2]Sum!D27/1000</f>
        <v>4.6427999999999999E-3</v>
      </c>
      <c r="E27" s="8">
        <f>[2]Sum!E27/1000</f>
        <v>101.94958079999999</v>
      </c>
      <c r="F27" s="8">
        <f>[2]Sum!F27/1000</f>
        <v>0</v>
      </c>
      <c r="G27" s="8">
        <f>[2]Sum!G27/1000</f>
        <v>68.848256399999997</v>
      </c>
      <c r="H27" s="8">
        <f>[2]Sum!H27/1000</f>
        <v>10.206713999999998</v>
      </c>
      <c r="I27" s="8">
        <f>[2]Sum!I27/1000</f>
        <v>7.9906968000000003</v>
      </c>
      <c r="J27" s="8">
        <f>[2]Sum!J27/1000</f>
        <v>0.10038959999999998</v>
      </c>
      <c r="K27" s="8">
        <f>[2]Sum!K27/1000</f>
        <v>3.2900807999999997</v>
      </c>
      <c r="L27" s="8">
        <f>[2]Sum!L27/1000</f>
        <v>195.09089399999999</v>
      </c>
      <c r="M27" s="8">
        <f>[2]Sum!M27/1000</f>
        <v>41.273177999999994</v>
      </c>
      <c r="N27" s="8">
        <f>[2]Sum!N27/1000</f>
        <v>26.382229200000001</v>
      </c>
      <c r="O27" s="8">
        <f>[2]Sum!O27/1000</f>
        <v>14.890948799999991</v>
      </c>
      <c r="P27" s="8">
        <f>[2]Sum!P27/1000</f>
        <v>200.45595599999999</v>
      </c>
      <c r="Q27" s="8">
        <f>[2]Sum!Q27/1000</f>
        <v>1.5209988000000001</v>
      </c>
      <c r="R27" s="8">
        <f>[2]Sum!R27/1000</f>
        <v>0</v>
      </c>
      <c r="S27" s="8">
        <f>[2]Sum!S27/1000</f>
        <v>9.7623192000000003</v>
      </c>
      <c r="T27" s="8">
        <f>[2]Sum!T27/1000</f>
        <v>0.30554879999999995</v>
      </c>
    </row>
    <row r="28" spans="1:21" x14ac:dyDescent="0.25">
      <c r="B28">
        <f>[2]Sum!B28</f>
        <v>2028</v>
      </c>
      <c r="C28" s="8">
        <f>[2]Sum!C28/1000</f>
        <v>2.7005327999999995</v>
      </c>
      <c r="D28" s="8">
        <f>[2]Sum!D28/1000</f>
        <v>4.6427999999999999E-3</v>
      </c>
      <c r="E28" s="8">
        <f>[2]Sum!E28/1000</f>
        <v>103.45472399999998</v>
      </c>
      <c r="F28" s="8">
        <f>[2]Sum!F28/1000</f>
        <v>0</v>
      </c>
      <c r="G28" s="8">
        <f>[2]Sum!G28/1000</f>
        <v>69.446914800000002</v>
      </c>
      <c r="H28" s="8">
        <f>[2]Sum!H28/1000</f>
        <v>10.655839199999999</v>
      </c>
      <c r="I28" s="8">
        <f>[2]Sum!I28/1000</f>
        <v>8.3407463999999987</v>
      </c>
      <c r="J28" s="8">
        <f>[2]Sum!J28/1000</f>
        <v>0.97533839999999994</v>
      </c>
      <c r="K28" s="8">
        <f>[2]Sum!K28/1000</f>
        <v>3.3750527999999993</v>
      </c>
      <c r="L28" s="8">
        <f>[2]Sum!L28/1000</f>
        <v>198.95379119999998</v>
      </c>
      <c r="M28" s="8">
        <f>[2]Sum!M28/1000</f>
        <v>46.146628800000009</v>
      </c>
      <c r="N28" s="8">
        <f>[2]Sum!N28/1000</f>
        <v>25.970071200000007</v>
      </c>
      <c r="O28" s="8">
        <f>[2]Sum!O28/1000</f>
        <v>20.176557599999999</v>
      </c>
      <c r="P28" s="8">
        <f>[2]Sum!P28/1000</f>
        <v>210.26365200000001</v>
      </c>
      <c r="Q28" s="8">
        <f>[2]Sum!Q28/1000</f>
        <v>1.5376428</v>
      </c>
      <c r="R28" s="8">
        <f>[2]Sum!R28/1000</f>
        <v>0</v>
      </c>
      <c r="S28" s="8">
        <f>[2]Sum!S28/1000</f>
        <v>10.766477999999998</v>
      </c>
      <c r="T28" s="8">
        <f>[2]Sum!T28/1000</f>
        <v>0.38587800000000005</v>
      </c>
    </row>
    <row r="29" spans="1:21" x14ac:dyDescent="0.25">
      <c r="B29">
        <f>[2]Sum!B29</f>
        <v>2029</v>
      </c>
      <c r="C29" s="8">
        <f>[2]Sum!C29/1000</f>
        <v>2.7005327999999995</v>
      </c>
      <c r="D29" s="8">
        <f>[2]Sum!D29/1000</f>
        <v>4.6427999999999999E-3</v>
      </c>
      <c r="E29" s="8">
        <f>[2]Sum!E29/1000</f>
        <v>104.848878</v>
      </c>
      <c r="F29" s="8">
        <f>[2]Sum!F29/1000</f>
        <v>0</v>
      </c>
      <c r="G29" s="8">
        <f>[2]Sum!G29/1000</f>
        <v>69.446827200000001</v>
      </c>
      <c r="H29" s="8">
        <f>[2]Sum!H29/1000</f>
        <v>11.215953599999999</v>
      </c>
      <c r="I29" s="8">
        <f>[2]Sum!I29/1000</f>
        <v>8.6837880000000016</v>
      </c>
      <c r="J29" s="8">
        <f>[2]Sum!J29/1000</f>
        <v>2.3555639999999998</v>
      </c>
      <c r="K29" s="8">
        <f>[2]Sum!K29/1000</f>
        <v>3.4667699999999999</v>
      </c>
      <c r="L29" s="8">
        <f>[2]Sum!L29/1000</f>
        <v>202.72295639999999</v>
      </c>
      <c r="M29" s="8">
        <f>[2]Sum!M29/1000</f>
        <v>50.856004800000001</v>
      </c>
      <c r="N29" s="8">
        <f>[2]Sum!N29/1000</f>
        <v>25.357133999999995</v>
      </c>
      <c r="O29" s="8">
        <f>[2]Sum!O29/1000</f>
        <v>25.498870800000009</v>
      </c>
      <c r="P29" s="8">
        <f>[2]Sum!P29/1000</f>
        <v>220.15982399999996</v>
      </c>
      <c r="Q29" s="8">
        <f>[2]Sum!Q29/1000</f>
        <v>1.5358031999999997</v>
      </c>
      <c r="R29" s="8">
        <f>[2]Sum!R29/1000</f>
        <v>0</v>
      </c>
      <c r="S29" s="8">
        <f>[2]Sum!S29/1000</f>
        <v>11.811545999999998</v>
      </c>
      <c r="T29" s="8">
        <f>[2]Sum!T29/1000</f>
        <v>0.5339219999999999</v>
      </c>
    </row>
    <row r="30" spans="1:21" x14ac:dyDescent="0.25">
      <c r="B30">
        <f>[2]Sum!B30</f>
        <v>2030</v>
      </c>
      <c r="C30" s="8">
        <f>[2]Sum!C30/1000</f>
        <v>2.7005327999999995</v>
      </c>
      <c r="D30" s="8">
        <f>[2]Sum!D30/1000</f>
        <v>4.9931999999999997E-3</v>
      </c>
      <c r="E30" s="8">
        <f>[2]Sum!E30/1000</f>
        <v>100.72212959999999</v>
      </c>
      <c r="F30" s="8">
        <f>[2]Sum!F30/1000</f>
        <v>0</v>
      </c>
      <c r="G30" s="8">
        <f>[2]Sum!G30/1000</f>
        <v>69.905588399999999</v>
      </c>
      <c r="H30" s="8">
        <f>[2]Sum!H30/1000</f>
        <v>11.760562799999999</v>
      </c>
      <c r="I30" s="8">
        <f>[2]Sum!I30/1000</f>
        <v>8.8696751999999996</v>
      </c>
      <c r="J30" s="8">
        <f>[2]Sum!J30/1000</f>
        <v>3.1479936000000004</v>
      </c>
      <c r="K30" s="8">
        <f>[2]Sum!K30/1000</f>
        <v>3.5462232</v>
      </c>
      <c r="L30" s="8">
        <f>[2]Sum!L30/1000</f>
        <v>200.65769879999996</v>
      </c>
      <c r="M30" s="8">
        <f>[2]Sum!M30/1000</f>
        <v>64.287887999999995</v>
      </c>
      <c r="N30" s="8">
        <f>[2]Sum!N30/1000</f>
        <v>33.813074399999998</v>
      </c>
      <c r="O30" s="8">
        <f>[2]Sum!O30/1000</f>
        <v>30.474813599999994</v>
      </c>
      <c r="P30" s="8">
        <f>[2]Sum!P30/1000</f>
        <v>225.71629199999995</v>
      </c>
      <c r="Q30" s="8">
        <f>[2]Sum!Q30/1000</f>
        <v>1.5734712</v>
      </c>
      <c r="R30" s="8">
        <f>[2]Sum!R30/1000</f>
        <v>0</v>
      </c>
      <c r="S30" s="8">
        <f>[2]Sum!S30/1000</f>
        <v>12.573315600000003</v>
      </c>
      <c r="T30" s="8">
        <f>[2]Sum!T30/1000</f>
        <v>2.0849675999999997</v>
      </c>
      <c r="U30">
        <f>SUMIF($C$7:$T$7,1,C30:T30)/(SUMIF($C$6:$T$6,1,C30:T30))</f>
        <v>0.51587721186619695</v>
      </c>
    </row>
    <row r="31" spans="1:21" x14ac:dyDescent="0.2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1" x14ac:dyDescent="0.25">
      <c r="A32" t="s">
        <v>47</v>
      </c>
      <c r="B32">
        <f ca="1">[4]Sum!B10</f>
        <v>2010</v>
      </c>
      <c r="C32" s="8">
        <f ca="1">[4]Sum!C10/1000</f>
        <v>0.23984879999999997</v>
      </c>
      <c r="D32" s="8">
        <f ca="1">[4]Sum!D10/1000</f>
        <v>7.6679784</v>
      </c>
      <c r="E32" s="8">
        <f ca="1">[4]Sum!E10/1000</f>
        <v>28.499783999999998</v>
      </c>
      <c r="F32" s="8">
        <f ca="1">[4]Sum!F10/1000</f>
        <v>0</v>
      </c>
      <c r="G32" s="8">
        <f ca="1">[4]Sum!G10/1000</f>
        <v>10.406529599999997</v>
      </c>
      <c r="H32" s="8">
        <f ca="1">[4]Sum!H10/1000</f>
        <v>0</v>
      </c>
      <c r="I32" s="8">
        <f ca="1">[4]Sum!I10/1000</f>
        <v>0</v>
      </c>
      <c r="J32" s="8">
        <f ca="1">[4]Sum!J10/1000</f>
        <v>0</v>
      </c>
      <c r="K32" s="8">
        <f ca="1">[4]Sum!K10/1000</f>
        <v>0</v>
      </c>
      <c r="L32" s="8">
        <f ca="1">[4]Sum!L10/1000</f>
        <v>46.814140799999997</v>
      </c>
      <c r="M32" s="8">
        <f ca="1">[4]Sum!M10/1000</f>
        <v>3.4994448</v>
      </c>
      <c r="N32" s="8">
        <f ca="1">[4]Sum!N10/1000</f>
        <v>3.6041268</v>
      </c>
      <c r="O32" s="8">
        <f ca="1">[4]Sum!O10/1000</f>
        <v>0</v>
      </c>
      <c r="P32" s="8">
        <f ca="1">[4]Sum!P10/1000</f>
        <v>39.195744000000005</v>
      </c>
      <c r="Q32" s="8">
        <f ca="1">[4]Sum!Q10/1000</f>
        <v>1.4414580000000001</v>
      </c>
      <c r="R32" s="8">
        <f ca="1">[4]Sum!R10/1000</f>
        <v>0</v>
      </c>
      <c r="S32" s="8">
        <f ca="1">[4]Sum!S10/1000</f>
        <v>0</v>
      </c>
      <c r="T32" s="8">
        <f ca="1">[4]Sum!T10/1000</f>
        <v>0</v>
      </c>
    </row>
    <row r="33" spans="2:20" x14ac:dyDescent="0.25">
      <c r="B33">
        <f ca="1">[4]Sum!B11</f>
        <v>2011</v>
      </c>
      <c r="C33" s="8">
        <f ca="1">[4]Sum!C11/1000</f>
        <v>0.23984879999999997</v>
      </c>
      <c r="D33" s="8">
        <f ca="1">[4]Sum!D11/1000</f>
        <v>6.3792948000000003</v>
      </c>
      <c r="E33" s="8">
        <f ca="1">[4]Sum!E11/1000</f>
        <v>47.270098799999992</v>
      </c>
      <c r="F33" s="8">
        <f ca="1">[4]Sum!F11/1000</f>
        <v>0</v>
      </c>
      <c r="G33" s="8">
        <f ca="1">[4]Sum!G11/1000</f>
        <v>10.406529599999997</v>
      </c>
      <c r="H33" s="8">
        <f ca="1">[4]Sum!H11/1000</f>
        <v>0</v>
      </c>
      <c r="I33" s="8">
        <f ca="1">[4]Sum!I11/1000</f>
        <v>0</v>
      </c>
      <c r="J33" s="8">
        <f ca="1">[4]Sum!J11/1000</f>
        <v>0</v>
      </c>
      <c r="K33" s="8">
        <f ca="1">[4]Sum!K11/1000</f>
        <v>0</v>
      </c>
      <c r="L33" s="8">
        <f ca="1">[4]Sum!L11/1000</f>
        <v>64.295771999999999</v>
      </c>
      <c r="M33" s="8">
        <f ca="1">[4]Sum!M11/1000</f>
        <v>9.6982835999999999</v>
      </c>
      <c r="N33" s="8">
        <f ca="1">[4]Sum!N11/1000</f>
        <v>9.9576671999999995</v>
      </c>
      <c r="O33" s="8">
        <f ca="1">[4]Sum!O11/1000</f>
        <v>0</v>
      </c>
      <c r="P33" s="8">
        <f ca="1">[4]Sum!P11/1000</f>
        <v>54.206004</v>
      </c>
      <c r="Q33" s="8">
        <f ca="1">[4]Sum!Q11/1000</f>
        <v>1.3769844</v>
      </c>
      <c r="R33" s="8">
        <f ca="1">[4]Sum!R11/1000</f>
        <v>0</v>
      </c>
      <c r="S33" s="8">
        <f ca="1">[4]Sum!S11/1000</f>
        <v>0</v>
      </c>
      <c r="T33" s="8">
        <f ca="1">[4]Sum!T11/1000</f>
        <v>0</v>
      </c>
    </row>
    <row r="34" spans="2:20" x14ac:dyDescent="0.25">
      <c r="B34">
        <f ca="1">[4]Sum!B12</f>
        <v>2012</v>
      </c>
      <c r="C34" s="8">
        <f ca="1">[4]Sum!C12/1000</f>
        <v>0.23984879999999997</v>
      </c>
      <c r="D34" s="8">
        <f ca="1">[4]Sum!D12/1000</f>
        <v>6.4915980000000015</v>
      </c>
      <c r="E34" s="8">
        <f ca="1">[4]Sum!E12/1000</f>
        <v>68.002653600000002</v>
      </c>
      <c r="F34" s="8">
        <f ca="1">[4]Sum!F12/1000</f>
        <v>0</v>
      </c>
      <c r="G34" s="8">
        <f ca="1">[4]Sum!G12/1000</f>
        <v>10.406529599999997</v>
      </c>
      <c r="H34" s="8">
        <f ca="1">[4]Sum!H12/1000</f>
        <v>0.22486920000000002</v>
      </c>
      <c r="I34" s="8">
        <f ca="1">[4]Sum!I12/1000</f>
        <v>8.7599999999999997E-2</v>
      </c>
      <c r="J34" s="8">
        <f ca="1">[4]Sum!J12/1000</f>
        <v>0</v>
      </c>
      <c r="K34" s="8">
        <f ca="1">[4]Sum!K12/1000</f>
        <v>2.6279999999999997E-3</v>
      </c>
      <c r="L34" s="8">
        <f ca="1">[4]Sum!L12/1000</f>
        <v>85.455727200000013</v>
      </c>
      <c r="M34" s="8">
        <f ca="1">[4]Sum!M12/1000</f>
        <v>9.1907291999999998</v>
      </c>
      <c r="N34" s="8">
        <f ca="1">[4]Sum!N12/1000</f>
        <v>9.4356587999999988</v>
      </c>
      <c r="O34" s="8">
        <f ca="1">[4]Sum!O12/1000</f>
        <v>0</v>
      </c>
      <c r="P34" s="8">
        <f ca="1">[4]Sum!P12/1000</f>
        <v>72.672959999999989</v>
      </c>
      <c r="Q34" s="8">
        <f ca="1">[4]Sum!Q12/1000</f>
        <v>1.5182831999999999</v>
      </c>
      <c r="R34" s="8">
        <f ca="1">[4]Sum!R12/1000</f>
        <v>0</v>
      </c>
      <c r="S34" s="8">
        <f ca="1">[4]Sum!S12/1000</f>
        <v>0</v>
      </c>
      <c r="T34" s="8">
        <f ca="1">[4]Sum!T12/1000</f>
        <v>0</v>
      </c>
    </row>
    <row r="35" spans="2:20" x14ac:dyDescent="0.25">
      <c r="B35">
        <f ca="1">[4]Sum!B13</f>
        <v>2013</v>
      </c>
      <c r="C35" s="8">
        <f ca="1">[4]Sum!C13/1000</f>
        <v>0.23984879999999997</v>
      </c>
      <c r="D35" s="8">
        <f ca="1">[4]Sum!D13/1000</f>
        <v>3.4895459999999998</v>
      </c>
      <c r="E35" s="8">
        <f ca="1">[4]Sum!E13/1000</f>
        <v>76.682236800000013</v>
      </c>
      <c r="F35" s="8">
        <f ca="1">[4]Sum!F13/1000</f>
        <v>0</v>
      </c>
      <c r="G35" s="8">
        <f ca="1">[4]Sum!G13/1000</f>
        <v>10.5884748</v>
      </c>
      <c r="H35" s="8">
        <f ca="1">[4]Sum!H13/1000</f>
        <v>0.48723119999999998</v>
      </c>
      <c r="I35" s="8">
        <f ca="1">[4]Sum!I13/1000</f>
        <v>0.13639320000000002</v>
      </c>
      <c r="J35" s="8">
        <f ca="1">[4]Sum!J13/1000</f>
        <v>0</v>
      </c>
      <c r="K35" s="8">
        <f ca="1">[4]Sum!K13/1000</f>
        <v>5.5187999999999994E-2</v>
      </c>
      <c r="L35" s="8">
        <f ca="1">[4]Sum!L13/1000</f>
        <v>91.678918800000005</v>
      </c>
      <c r="M35" s="8">
        <f ca="1">[4]Sum!M13/1000</f>
        <v>13.173988800000002</v>
      </c>
      <c r="N35" s="8">
        <f ca="1">[4]Sum!N13/1000</f>
        <v>13.5446244</v>
      </c>
      <c r="O35" s="8">
        <f ca="1">[4]Sum!O13/1000</f>
        <v>0</v>
      </c>
      <c r="P35" s="8">
        <f ca="1">[4]Sum!P13/1000</f>
        <v>78.63852</v>
      </c>
      <c r="Q35" s="8">
        <f ca="1">[4]Sum!Q13/1000</f>
        <v>1.8271608000000001</v>
      </c>
      <c r="R35" s="8">
        <f ca="1">[4]Sum!R13/1000</f>
        <v>0</v>
      </c>
      <c r="S35" s="8">
        <f ca="1">[4]Sum!S13/1000</f>
        <v>0</v>
      </c>
      <c r="T35" s="8">
        <f ca="1">[4]Sum!T13/1000</f>
        <v>1.36656E-2</v>
      </c>
    </row>
    <row r="36" spans="2:20" x14ac:dyDescent="0.25">
      <c r="B36">
        <f ca="1">[4]Sum!B14</f>
        <v>2014</v>
      </c>
      <c r="C36" s="8">
        <f ca="1">[4]Sum!C14/1000</f>
        <v>0.23984879999999997</v>
      </c>
      <c r="D36" s="8">
        <f ca="1">[4]Sum!D14/1000</f>
        <v>2.2408956</v>
      </c>
      <c r="E36" s="8">
        <f ca="1">[4]Sum!E14/1000</f>
        <v>81.881384400000002</v>
      </c>
      <c r="F36" s="8">
        <f ca="1">[4]Sum!F14/1000</f>
        <v>0</v>
      </c>
      <c r="G36" s="8">
        <f ca="1">[4]Sum!G14/1000</f>
        <v>10.625879999999999</v>
      </c>
      <c r="H36" s="8">
        <f ca="1">[4]Sum!H14/1000</f>
        <v>1.4300700000000002</v>
      </c>
      <c r="I36" s="8">
        <f ca="1">[4]Sum!I14/1000</f>
        <v>0.33156599999999992</v>
      </c>
      <c r="J36" s="8">
        <f ca="1">[4]Sum!J14/1000</f>
        <v>0</v>
      </c>
      <c r="K36" s="8">
        <f ca="1">[4]Sum!K14/1000</f>
        <v>1.1532540000000002</v>
      </c>
      <c r="L36" s="8">
        <f ca="1">[4]Sum!L14/1000</f>
        <v>97.902898800000017</v>
      </c>
      <c r="M36" s="8">
        <f ca="1">[4]Sum!M14/1000</f>
        <v>11.912110799999999</v>
      </c>
      <c r="N36" s="8">
        <f ca="1">[4]Sum!N14/1000</f>
        <v>12.2846736</v>
      </c>
      <c r="O36" s="8">
        <f ca="1">[4]Sum!O14/1000</f>
        <v>0</v>
      </c>
      <c r="P36" s="8">
        <f ca="1">[4]Sum!P14/1000</f>
        <v>85.446791999999988</v>
      </c>
      <c r="Q36" s="8">
        <f ca="1">[4]Sum!Q14/1000</f>
        <v>1.2352475999999999</v>
      </c>
      <c r="R36" s="8">
        <f ca="1">[4]Sum!R14/1000</f>
        <v>0</v>
      </c>
      <c r="S36" s="8">
        <f ca="1">[4]Sum!S14/1000</f>
        <v>1.2497892000000002</v>
      </c>
      <c r="T36" s="8">
        <f ca="1">[4]Sum!T14/1000</f>
        <v>2.5929600000000001E-2</v>
      </c>
    </row>
    <row r="37" spans="2:20" x14ac:dyDescent="0.25">
      <c r="B37">
        <f ca="1">[4]Sum!B15</f>
        <v>2015</v>
      </c>
      <c r="C37" s="8">
        <f ca="1">[4]Sum!C15/1000</f>
        <v>0</v>
      </c>
      <c r="D37" s="8">
        <f ca="1">[4]Sum!D15/1000</f>
        <v>0.35451719999999998</v>
      </c>
      <c r="E37" s="8">
        <f ca="1">[4]Sum!E15/1000</f>
        <v>87.916060799999997</v>
      </c>
      <c r="F37" s="8">
        <f ca="1">[4]Sum!F15/1000</f>
        <v>0</v>
      </c>
      <c r="G37" s="8">
        <f ca="1">[4]Sum!G15/1000</f>
        <v>11.6725248</v>
      </c>
      <c r="H37" s="8">
        <f ca="1">[4]Sum!H15/1000</f>
        <v>1.8748152000000002</v>
      </c>
      <c r="I37" s="8">
        <f ca="1">[4]Sum!I15/1000</f>
        <v>0.71280120000000002</v>
      </c>
      <c r="J37" s="8">
        <f ca="1">[4]Sum!J15/1000</f>
        <v>0</v>
      </c>
      <c r="K37" s="8">
        <f ca="1">[4]Sum!K15/1000</f>
        <v>2.4393096000000001</v>
      </c>
      <c r="L37" s="8">
        <f ca="1">[4]Sum!L15/1000</f>
        <v>104.97002879999998</v>
      </c>
      <c r="M37" s="8">
        <f ca="1">[4]Sum!M15/1000</f>
        <v>9.644935199999999</v>
      </c>
      <c r="N37" s="8">
        <f ca="1">[4]Sum!N15/1000</f>
        <v>9.9597695999999996</v>
      </c>
      <c r="O37" s="8">
        <f ca="1">[4]Sum!O15/1000</f>
        <v>0</v>
      </c>
      <c r="P37" s="8">
        <f ca="1">[4]Sum!P15/1000</f>
        <v>92.342663999999985</v>
      </c>
      <c r="Q37" s="8">
        <f ca="1">[4]Sum!Q15/1000</f>
        <v>1.216326</v>
      </c>
      <c r="R37" s="8">
        <f ca="1">[4]Sum!R15/1000</f>
        <v>0</v>
      </c>
      <c r="S37" s="8">
        <f ca="1">[4]Sum!S15/1000</f>
        <v>1.4719428000000001</v>
      </c>
      <c r="T37" s="8">
        <f ca="1">[4]Sum!T15/1000</f>
        <v>3.08352E-2</v>
      </c>
    </row>
    <row r="38" spans="2:20" x14ac:dyDescent="0.25">
      <c r="B38">
        <f ca="1">[4]Sum!B16</f>
        <v>2016</v>
      </c>
      <c r="C38" s="8">
        <f ca="1">[4]Sum!C16/1000</f>
        <v>1.873764</v>
      </c>
      <c r="D38" s="8">
        <f ca="1">[4]Sum!D16/1000</f>
        <v>0.81126359999999997</v>
      </c>
      <c r="E38" s="8">
        <f ca="1">[4]Sum!E16/1000</f>
        <v>95.776233599999998</v>
      </c>
      <c r="F38" s="8">
        <f ca="1">[4]Sum!F16/1000</f>
        <v>0</v>
      </c>
      <c r="G38" s="8">
        <f ca="1">[4]Sum!G16/1000</f>
        <v>11.757847199999999</v>
      </c>
      <c r="H38" s="8">
        <f ca="1">[4]Sum!H16/1000</f>
        <v>2.3237652</v>
      </c>
      <c r="I38" s="8">
        <f ca="1">[4]Sum!I16/1000</f>
        <v>1.3577999999999999</v>
      </c>
      <c r="J38" s="8">
        <f ca="1">[4]Sum!J16/1000</f>
        <v>0</v>
      </c>
      <c r="K38" s="8">
        <f ca="1">[4]Sum!K16/1000</f>
        <v>2.5506492000000005</v>
      </c>
      <c r="L38" s="8">
        <f ca="1">[4]Sum!L16/1000</f>
        <v>116.4513228</v>
      </c>
      <c r="M38" s="8">
        <f ca="1">[4]Sum!M16/1000</f>
        <v>22.6839324</v>
      </c>
      <c r="N38" s="8">
        <f ca="1">[4]Sum!N16/1000</f>
        <v>23.360379600000005</v>
      </c>
      <c r="O38" s="8">
        <f ca="1">[4]Sum!O16/1000</f>
        <v>0</v>
      </c>
      <c r="P38" s="8">
        <f ca="1">[4]Sum!P16/1000</f>
        <v>103.33383599999998</v>
      </c>
      <c r="Q38" s="8">
        <f ca="1">[4]Sum!Q16/1000</f>
        <v>1.2571476000000001</v>
      </c>
      <c r="R38" s="8">
        <f ca="1">[4]Sum!R16/1000</f>
        <v>0</v>
      </c>
      <c r="S38" s="8">
        <f ca="1">[4]Sum!S16/1000</f>
        <v>1.9768692000000001</v>
      </c>
      <c r="T38" s="8">
        <f ca="1">[4]Sum!T16/1000</f>
        <v>4.4851200000000001E-2</v>
      </c>
    </row>
    <row r="39" spans="2:20" x14ac:dyDescent="0.25">
      <c r="B39">
        <f ca="1">[4]Sum!B17</f>
        <v>2017</v>
      </c>
      <c r="C39" s="8">
        <f ca="1">[4]Sum!C17/1000</f>
        <v>1.873764</v>
      </c>
      <c r="D39" s="8">
        <f ca="1">[4]Sum!D17/1000</f>
        <v>5.2559999999999994E-3</v>
      </c>
      <c r="E39" s="8">
        <f ca="1">[4]Sum!E17/1000</f>
        <v>92.433680400000014</v>
      </c>
      <c r="F39" s="8">
        <f ca="1">[4]Sum!F17/1000</f>
        <v>0</v>
      </c>
      <c r="G39" s="8">
        <f ca="1">[4]Sum!G17/1000</f>
        <v>22.530194400000003</v>
      </c>
      <c r="H39" s="8">
        <f ca="1">[4]Sum!H17/1000</f>
        <v>2.3657255999999998</v>
      </c>
      <c r="I39" s="8">
        <f ca="1">[4]Sum!I17/1000</f>
        <v>1.4293691999999998</v>
      </c>
      <c r="J39" s="8">
        <f ca="1">[4]Sum!J17/1000</f>
        <v>0</v>
      </c>
      <c r="K39" s="8">
        <f ca="1">[4]Sum!K17/1000</f>
        <v>2.5889304000000002</v>
      </c>
      <c r="L39" s="8">
        <f ca="1">[4]Sum!L17/1000</f>
        <v>123.22692000000002</v>
      </c>
      <c r="M39" s="8">
        <f ca="1">[4]Sum!M17/1000</f>
        <v>27.162570000000002</v>
      </c>
      <c r="N39" s="8">
        <f ca="1">[4]Sum!N17/1000</f>
        <v>27.908396399999994</v>
      </c>
      <c r="O39" s="8">
        <f ca="1">[4]Sum!O17/1000</f>
        <v>0</v>
      </c>
      <c r="P39" s="8">
        <f ca="1">[4]Sum!P17/1000</f>
        <v>110.308548</v>
      </c>
      <c r="Q39" s="8">
        <f ca="1">[4]Sum!Q17/1000</f>
        <v>1.2757187999999999</v>
      </c>
      <c r="R39" s="8">
        <f ca="1">[4]Sum!R17/1000</f>
        <v>0</v>
      </c>
      <c r="S39" s="8">
        <f ca="1">[4]Sum!S17/1000</f>
        <v>2.4914315999999994</v>
      </c>
      <c r="T39" s="8">
        <f ca="1">[4]Sum!T17/1000</f>
        <v>4.4851200000000001E-2</v>
      </c>
    </row>
    <row r="40" spans="2:20" x14ac:dyDescent="0.25">
      <c r="B40">
        <f ca="1">[4]Sum!B18</f>
        <v>2018</v>
      </c>
      <c r="C40" s="8">
        <f ca="1">[4]Sum!C18/1000</f>
        <v>2.4714587999999997</v>
      </c>
      <c r="D40" s="8">
        <f ca="1">[4]Sum!D18/1000</f>
        <v>5.2559999999999994E-3</v>
      </c>
      <c r="E40" s="8">
        <f ca="1">[4]Sum!E18/1000</f>
        <v>94.583734799999988</v>
      </c>
      <c r="F40" s="8">
        <f ca="1">[4]Sum!F18/1000</f>
        <v>0</v>
      </c>
      <c r="G40" s="8">
        <f ca="1">[4]Sum!G18/1000</f>
        <v>25.767014400000001</v>
      </c>
      <c r="H40" s="8">
        <f ca="1">[4]Sum!H18/1000</f>
        <v>3.4265615999999999</v>
      </c>
      <c r="I40" s="8">
        <f ca="1">[4]Sum!I18/1000</f>
        <v>1.4385672</v>
      </c>
      <c r="J40" s="8">
        <f ca="1">[4]Sum!J18/1000</f>
        <v>0</v>
      </c>
      <c r="K40" s="8">
        <f ca="1">[4]Sum!K18/1000</f>
        <v>2.6291387999999998</v>
      </c>
      <c r="L40" s="8">
        <f ca="1">[4]Sum!L18/1000</f>
        <v>130.32173159999999</v>
      </c>
      <c r="M40" s="8">
        <f ca="1">[4]Sum!M18/1000</f>
        <v>24.451612799999999</v>
      </c>
      <c r="N40" s="8">
        <f ca="1">[4]Sum!N18/1000</f>
        <v>25.113343199999999</v>
      </c>
      <c r="O40" s="8">
        <f ca="1">[4]Sum!O18/1000</f>
        <v>0</v>
      </c>
      <c r="P40" s="8">
        <f ca="1">[4]Sum!P18/1000</f>
        <v>117.68271600000001</v>
      </c>
      <c r="Q40" s="8">
        <f ca="1">[4]Sum!Q18/1000</f>
        <v>1.3079556000000001</v>
      </c>
      <c r="R40" s="8">
        <f ca="1">[4]Sum!R18/1000</f>
        <v>0</v>
      </c>
      <c r="S40" s="8">
        <f ca="1">[4]Sum!S18/1000</f>
        <v>2.9534339999999997</v>
      </c>
      <c r="T40" s="8">
        <f ca="1">[4]Sum!T18/1000</f>
        <v>4.4851200000000001E-2</v>
      </c>
    </row>
    <row r="41" spans="2:20" x14ac:dyDescent="0.25">
      <c r="B41">
        <f ca="1">[4]Sum!B19</f>
        <v>2019</v>
      </c>
      <c r="C41" s="8">
        <f ca="1">[4]Sum!C19/1000</f>
        <v>2.4714587999999997</v>
      </c>
      <c r="D41" s="8">
        <f ca="1">[4]Sum!D19/1000</f>
        <v>5.2559999999999994E-3</v>
      </c>
      <c r="E41" s="8">
        <f ca="1">[4]Sum!E19/1000</f>
        <v>102.22166639999999</v>
      </c>
      <c r="F41" s="8">
        <f ca="1">[4]Sum!F19/1000</f>
        <v>0</v>
      </c>
      <c r="G41" s="8">
        <f ca="1">[4]Sum!G19/1000</f>
        <v>27.849791999999997</v>
      </c>
      <c r="H41" s="8">
        <f ca="1">[4]Sum!H19/1000</f>
        <v>3.5318567999999999</v>
      </c>
      <c r="I41" s="8">
        <f ca="1">[4]Sum!I19/1000</f>
        <v>1.6220016000000004</v>
      </c>
      <c r="J41" s="8">
        <f ca="1">[4]Sum!J19/1000</f>
        <v>0</v>
      </c>
      <c r="K41" s="8">
        <f ca="1">[4]Sum!K19/1000</f>
        <v>2.6719751999999999</v>
      </c>
      <c r="L41" s="8">
        <f ca="1">[4]Sum!L19/1000</f>
        <v>140.37400679999996</v>
      </c>
      <c r="M41" s="8">
        <f ca="1">[4]Sum!M19/1000</f>
        <v>21.3353304</v>
      </c>
      <c r="N41" s="8">
        <f ca="1">[4]Sum!N19/1000</f>
        <v>22.027720800000001</v>
      </c>
      <c r="O41" s="8">
        <f ca="1">[4]Sum!O19/1000</f>
        <v>0</v>
      </c>
      <c r="P41" s="8">
        <f ca="1">[4]Sum!P19/1000</f>
        <v>127.73481599999997</v>
      </c>
      <c r="Q41" s="8">
        <f ca="1">[4]Sum!Q19/1000</f>
        <v>1.3450979999999997</v>
      </c>
      <c r="R41" s="8">
        <f ca="1">[4]Sum!R19/1000</f>
        <v>0</v>
      </c>
      <c r="S41" s="8">
        <f ca="1">[4]Sum!S19/1000</f>
        <v>3.4149983999999995</v>
      </c>
      <c r="T41" s="8">
        <f ca="1">[4]Sum!T19/1000</f>
        <v>5.8166399999999993E-2</v>
      </c>
    </row>
    <row r="42" spans="2:20" x14ac:dyDescent="0.25">
      <c r="B42">
        <f ca="1">[4]Sum!B20</f>
        <v>2020</v>
      </c>
      <c r="C42" s="8">
        <f ca="1">[4]Sum!C20/1000</f>
        <v>2.4714587999999997</v>
      </c>
      <c r="D42" s="8">
        <f ca="1">[4]Sum!D20/1000</f>
        <v>5.2559999999999994E-3</v>
      </c>
      <c r="E42" s="8">
        <f ca="1">[4]Sum!E20/1000</f>
        <v>103.92268319999999</v>
      </c>
      <c r="F42" s="8">
        <f ca="1">[4]Sum!F20/1000</f>
        <v>0</v>
      </c>
      <c r="G42" s="8">
        <f ca="1">[4]Sum!G20/1000</f>
        <v>34.499507999999999</v>
      </c>
      <c r="H42" s="8">
        <f ca="1">[4]Sum!H20/1000</f>
        <v>3.6297060000000001</v>
      </c>
      <c r="I42" s="8">
        <f ca="1">[4]Sum!I20/1000</f>
        <v>1.6220016000000004</v>
      </c>
      <c r="J42" s="8">
        <f ca="1">[4]Sum!J20/1000</f>
        <v>0</v>
      </c>
      <c r="K42" s="8">
        <f ca="1">[4]Sum!K20/1000</f>
        <v>2.7191916000000003</v>
      </c>
      <c r="L42" s="8">
        <f ca="1">[4]Sum!L20/1000</f>
        <v>148.8698052</v>
      </c>
      <c r="M42" s="8">
        <f ca="1">[4]Sum!M20/1000</f>
        <v>24.205982399999993</v>
      </c>
      <c r="N42" s="8">
        <f ca="1">[4]Sum!N20/1000</f>
        <v>24.923075999999998</v>
      </c>
      <c r="O42" s="8">
        <f ca="1">[4]Sum!O20/1000</f>
        <v>0</v>
      </c>
      <c r="P42" s="8">
        <f ca="1">[4]Sum!P20/1000</f>
        <v>136.65862799999999</v>
      </c>
      <c r="Q42" s="8">
        <f ca="1">[4]Sum!Q20/1000</f>
        <v>1.5135528000000003</v>
      </c>
      <c r="R42" s="8">
        <f ca="1">[4]Sum!R20/1000</f>
        <v>0</v>
      </c>
      <c r="S42" s="8">
        <f ca="1">[4]Sum!S20/1000</f>
        <v>4.0199640000000008</v>
      </c>
      <c r="T42" s="8">
        <f ca="1">[4]Sum!T20/1000</f>
        <v>7.6124399999999995E-2</v>
      </c>
    </row>
    <row r="43" spans="2:20" x14ac:dyDescent="0.25">
      <c r="B43">
        <f ca="1">[4]Sum!B21</f>
        <v>2021</v>
      </c>
      <c r="C43" s="8">
        <f ca="1">[4]Sum!C21/1000</f>
        <v>2.4714587999999997</v>
      </c>
      <c r="D43" s="8">
        <f ca="1">[4]Sum!D21/1000</f>
        <v>5.2559999999999994E-3</v>
      </c>
      <c r="E43" s="8">
        <f ca="1">[4]Sum!E21/1000</f>
        <v>105.92040119999999</v>
      </c>
      <c r="F43" s="8">
        <f ca="1">[4]Sum!F21/1000</f>
        <v>0</v>
      </c>
      <c r="G43" s="8">
        <f ca="1">[4]Sum!G21/1000</f>
        <v>40.953350399999998</v>
      </c>
      <c r="H43" s="8">
        <f ca="1">[4]Sum!H21/1000</f>
        <v>3.7879115999999993</v>
      </c>
      <c r="I43" s="8">
        <f ca="1">[4]Sum!I21/1000</f>
        <v>1.7517372000000002</v>
      </c>
      <c r="J43" s="8">
        <f ca="1">[4]Sum!J21/1000</f>
        <v>0</v>
      </c>
      <c r="K43" s="8">
        <f ca="1">[4]Sum!K21/1000</f>
        <v>2.7736787999999999</v>
      </c>
      <c r="L43" s="8">
        <f ca="1">[4]Sum!L21/1000</f>
        <v>157.66379399999997</v>
      </c>
      <c r="M43" s="8">
        <f ca="1">[4]Sum!M21/1000</f>
        <v>21.9282948</v>
      </c>
      <c r="N43" s="8">
        <f ca="1">[4]Sum!N21/1000</f>
        <v>22.557788400000003</v>
      </c>
      <c r="O43" s="8">
        <f ca="1">[4]Sum!O21/1000</f>
        <v>0</v>
      </c>
      <c r="P43" s="8">
        <f ca="1">[4]Sum!P21/1000</f>
        <v>145.60872000000001</v>
      </c>
      <c r="Q43" s="8">
        <f ca="1">[4]Sum!Q21/1000</f>
        <v>1.5790775999999997</v>
      </c>
      <c r="R43" s="8">
        <f ca="1">[4]Sum!R21/1000</f>
        <v>0</v>
      </c>
      <c r="S43" s="8">
        <f ca="1">[4]Sum!S21/1000</f>
        <v>4.7181360000000003</v>
      </c>
      <c r="T43" s="8">
        <f ca="1">[4]Sum!T21/1000</f>
        <v>8.0504400000000004E-2</v>
      </c>
    </row>
    <row r="44" spans="2:20" x14ac:dyDescent="0.25">
      <c r="B44">
        <f ca="1">[4]Sum!B22</f>
        <v>2022</v>
      </c>
      <c r="C44" s="8">
        <f ca="1">[4]Sum!C22/1000</f>
        <v>2.4714587999999997</v>
      </c>
      <c r="D44" s="8">
        <f ca="1">[4]Sum!D22/1000</f>
        <v>5.2559999999999994E-3</v>
      </c>
      <c r="E44" s="8">
        <f ca="1">[4]Sum!E22/1000</f>
        <v>106.80962880000001</v>
      </c>
      <c r="F44" s="8">
        <f ca="1">[4]Sum!F22/1000</f>
        <v>0</v>
      </c>
      <c r="G44" s="8">
        <f ca="1">[4]Sum!G22/1000</f>
        <v>47.745854399999999</v>
      </c>
      <c r="H44" s="8">
        <f ca="1">[4]Sum!H22/1000</f>
        <v>3.9762515999999999</v>
      </c>
      <c r="I44" s="8">
        <f ca="1">[4]Sum!I22/1000</f>
        <v>1.8607116000000001</v>
      </c>
      <c r="J44" s="8">
        <f ca="1">[4]Sum!J22/1000</f>
        <v>0</v>
      </c>
      <c r="K44" s="8">
        <f ca="1">[4]Sum!K22/1000</f>
        <v>2.8265015999999998</v>
      </c>
      <c r="L44" s="8">
        <f ca="1">[4]Sum!L22/1000</f>
        <v>165.69566279999998</v>
      </c>
      <c r="M44" s="8">
        <f ca="1">[4]Sum!M22/1000</f>
        <v>19.342693200000003</v>
      </c>
      <c r="N44" s="8">
        <f ca="1">[4]Sum!N22/1000</f>
        <v>19.906136400000005</v>
      </c>
      <c r="O44" s="8">
        <f ca="1">[4]Sum!O22/1000</f>
        <v>0</v>
      </c>
      <c r="P44" s="8">
        <f ca="1">[4]Sum!P22/1000</f>
        <v>153.77303999999995</v>
      </c>
      <c r="Q44" s="8">
        <f ca="1">[4]Sum!Q22/1000</f>
        <v>1.5227508000000001</v>
      </c>
      <c r="R44" s="8">
        <f ca="1">[4]Sum!R22/1000</f>
        <v>0</v>
      </c>
      <c r="S44" s="8">
        <f ca="1">[4]Sum!S22/1000</f>
        <v>5.4042191999999991</v>
      </c>
      <c r="T44" s="8">
        <f ca="1">[4]Sum!T22/1000</f>
        <v>8.4621600000000005E-2</v>
      </c>
    </row>
    <row r="45" spans="2:20" x14ac:dyDescent="0.25">
      <c r="B45">
        <f ca="1">[4]Sum!B23</f>
        <v>2023</v>
      </c>
      <c r="C45" s="8">
        <f ca="1">[4]Sum!C23/1000</f>
        <v>2.4714587999999997</v>
      </c>
      <c r="D45" s="8">
        <f ca="1">[4]Sum!D23/1000</f>
        <v>5.2559999999999994E-3</v>
      </c>
      <c r="E45" s="8">
        <f ca="1">[4]Sum!E23/1000</f>
        <v>106.4675508</v>
      </c>
      <c r="F45" s="8">
        <f ca="1">[4]Sum!F23/1000</f>
        <v>0</v>
      </c>
      <c r="G45" s="8">
        <f ca="1">[4]Sum!G23/1000</f>
        <v>54.200309999999995</v>
      </c>
      <c r="H45" s="8">
        <f ca="1">[4]Sum!H23/1000</f>
        <v>5.7844907999999995</v>
      </c>
      <c r="I45" s="8">
        <f ca="1">[4]Sum!I23/1000</f>
        <v>2.3899908000000005</v>
      </c>
      <c r="J45" s="8">
        <f ca="1">[4]Sum!J23/1000</f>
        <v>0</v>
      </c>
      <c r="K45" s="8">
        <f ca="1">[4]Sum!K23/1000</f>
        <v>2.8821276</v>
      </c>
      <c r="L45" s="8">
        <f ca="1">[4]Sum!L23/1000</f>
        <v>174.20118479999999</v>
      </c>
      <c r="M45" s="8">
        <f ca="1">[4]Sum!M23/1000</f>
        <v>20.4613452</v>
      </c>
      <c r="N45" s="8">
        <f ca="1">[4]Sum!N23/1000</f>
        <v>21.084882</v>
      </c>
      <c r="O45" s="8">
        <f ca="1">[4]Sum!O23/1000</f>
        <v>0</v>
      </c>
      <c r="P45" s="8">
        <f ca="1">[4]Sum!P23/1000</f>
        <v>162.40777199999999</v>
      </c>
      <c r="Q45" s="8">
        <f ca="1">[4]Sum!Q23/1000</f>
        <v>1.5326496000000001</v>
      </c>
      <c r="R45" s="8">
        <f ca="1">[4]Sum!R23/1000</f>
        <v>0</v>
      </c>
      <c r="S45" s="8">
        <f ca="1">[4]Sum!S23/1000</f>
        <v>6.1410228</v>
      </c>
      <c r="T45" s="8">
        <f ca="1">[4]Sum!T23/1000</f>
        <v>0.1043316</v>
      </c>
    </row>
    <row r="46" spans="2:20" x14ac:dyDescent="0.25">
      <c r="B46">
        <f ca="1">[4]Sum!B24</f>
        <v>2024</v>
      </c>
      <c r="C46" s="8">
        <f ca="1">[4]Sum!C24/1000</f>
        <v>2.4714587999999997</v>
      </c>
      <c r="D46" s="8">
        <f ca="1">[4]Sum!D24/1000</f>
        <v>5.2559999999999994E-3</v>
      </c>
      <c r="E46" s="8">
        <f ca="1">[4]Sum!E24/1000</f>
        <v>107.13260999999999</v>
      </c>
      <c r="F46" s="8">
        <f ca="1">[4]Sum!F24/1000</f>
        <v>0</v>
      </c>
      <c r="G46" s="8">
        <f ca="1">[4]Sum!G24/1000</f>
        <v>58.582937999999999</v>
      </c>
      <c r="H46" s="8">
        <f ca="1">[4]Sum!H24/1000</f>
        <v>6.8923680000000003</v>
      </c>
      <c r="I46" s="8">
        <f ca="1">[4]Sum!I24/1000</f>
        <v>5.0735292000000012</v>
      </c>
      <c r="J46" s="8">
        <f ca="1">[4]Sum!J24/1000</f>
        <v>0</v>
      </c>
      <c r="K46" s="8">
        <f ca="1">[4]Sum!K24/1000</f>
        <v>2.9414327999999994</v>
      </c>
      <c r="L46" s="8">
        <f ca="1">[4]Sum!L24/1000</f>
        <v>183.09959279999998</v>
      </c>
      <c r="M46" s="8">
        <f ca="1">[4]Sum!M24/1000</f>
        <v>19.989794399999997</v>
      </c>
      <c r="N46" s="8">
        <f ca="1">[4]Sum!N24/1000</f>
        <v>20.605534800000001</v>
      </c>
      <c r="O46" s="8">
        <f ca="1">[4]Sum!O24/1000</f>
        <v>0</v>
      </c>
      <c r="P46" s="8">
        <f ca="1">[4]Sum!P24/1000</f>
        <v>171.54620399999996</v>
      </c>
      <c r="Q46" s="8">
        <f ca="1">[4]Sum!Q24/1000</f>
        <v>1.5072456000000003</v>
      </c>
      <c r="R46" s="8">
        <f ca="1">[4]Sum!R24/1000</f>
        <v>0</v>
      </c>
      <c r="S46" s="8">
        <f ca="1">[4]Sum!S24/1000</f>
        <v>6.9793548000000003</v>
      </c>
      <c r="T46" s="8">
        <f ca="1">[4]Sum!T24/1000</f>
        <v>0.1109892</v>
      </c>
    </row>
    <row r="47" spans="2:20" x14ac:dyDescent="0.25">
      <c r="B47">
        <f ca="1">[4]Sum!B25</f>
        <v>2025</v>
      </c>
      <c r="C47" s="8">
        <f ca="1">[4]Sum!C25/1000</f>
        <v>2.4714587999999997</v>
      </c>
      <c r="D47" s="8">
        <f ca="1">[4]Sum!D25/1000</f>
        <v>5.2559999999999994E-3</v>
      </c>
      <c r="E47" s="8">
        <f ca="1">[4]Sum!E25/1000</f>
        <v>107.05228079999999</v>
      </c>
      <c r="F47" s="8">
        <f ca="1">[4]Sum!F25/1000</f>
        <v>0</v>
      </c>
      <c r="G47" s="8">
        <f ca="1">[4]Sum!G25/1000</f>
        <v>63.387272399999993</v>
      </c>
      <c r="H47" s="8">
        <f ca="1">[4]Sum!H25/1000</f>
        <v>8.2965959999999992</v>
      </c>
      <c r="I47" s="8">
        <f ca="1">[4]Sum!I25/1000</f>
        <v>8.1970823999999993</v>
      </c>
      <c r="J47" s="8">
        <f ca="1">[4]Sum!J25/1000</f>
        <v>3.3287999999999998E-3</v>
      </c>
      <c r="K47" s="8">
        <f ca="1">[4]Sum!K25/1000</f>
        <v>3.1286339999999995</v>
      </c>
      <c r="L47" s="8">
        <f ca="1">[4]Sum!L25/1000</f>
        <v>192.54190919999994</v>
      </c>
      <c r="M47" s="8">
        <f ca="1">[4]Sum!M25/1000</f>
        <v>20.349655200000001</v>
      </c>
      <c r="N47" s="8">
        <f ca="1">[4]Sum!N25/1000</f>
        <v>21.015853200000002</v>
      </c>
      <c r="O47" s="8">
        <f ca="1">[4]Sum!O25/1000</f>
        <v>0</v>
      </c>
      <c r="P47" s="8">
        <f ca="1">[4]Sum!P25/1000</f>
        <v>181.22250000000003</v>
      </c>
      <c r="Q47" s="8">
        <f ca="1">[4]Sum!Q25/1000</f>
        <v>1.5156552000000001</v>
      </c>
      <c r="R47" s="8">
        <f ca="1">[4]Sum!R25/1000</f>
        <v>0</v>
      </c>
      <c r="S47" s="8">
        <f ca="1">[4]Sum!S25/1000</f>
        <v>7.8557051999999992</v>
      </c>
      <c r="T47" s="8">
        <f ca="1">[4]Sum!T25/1000</f>
        <v>0.114318</v>
      </c>
    </row>
    <row r="48" spans="2:20" x14ac:dyDescent="0.25">
      <c r="B48">
        <f ca="1">[4]Sum!B26</f>
        <v>2026</v>
      </c>
      <c r="C48" s="8">
        <f ca="1">[4]Sum!C26/1000</f>
        <v>2.5389108</v>
      </c>
      <c r="D48" s="8">
        <f ca="1">[4]Sum!D26/1000</f>
        <v>5.2559999999999994E-3</v>
      </c>
      <c r="E48" s="8">
        <f ca="1">[4]Sum!E26/1000</f>
        <v>105.944316</v>
      </c>
      <c r="F48" s="8">
        <f ca="1">[4]Sum!F26/1000</f>
        <v>0</v>
      </c>
      <c r="G48" s="8">
        <f ca="1">[4]Sum!G26/1000</f>
        <v>68.574944400000007</v>
      </c>
      <c r="H48" s="8">
        <f ca="1">[4]Sum!H26/1000</f>
        <v>9.784043999999998</v>
      </c>
      <c r="I48" s="8">
        <f ca="1">[4]Sum!I26/1000</f>
        <v>11.4705192</v>
      </c>
      <c r="J48" s="8">
        <f ca="1">[4]Sum!J26/1000</f>
        <v>3.8105999999999994E-2</v>
      </c>
      <c r="K48" s="8">
        <f ca="1">[4]Sum!K26/1000</f>
        <v>3.2072988000000002</v>
      </c>
      <c r="L48" s="8">
        <f ca="1">[4]Sum!L26/1000</f>
        <v>201.56339520000003</v>
      </c>
      <c r="M48" s="8">
        <f ca="1">[4]Sum!M26/1000</f>
        <v>18.862470000000002</v>
      </c>
      <c r="N48" s="8">
        <f ca="1">[4]Sum!N26/1000</f>
        <v>19.524638399999997</v>
      </c>
      <c r="O48" s="8">
        <f ca="1">[4]Sum!O26/1000</f>
        <v>0</v>
      </c>
      <c r="P48" s="8">
        <f ca="1">[4]Sum!P26/1000</f>
        <v>190.759512</v>
      </c>
      <c r="Q48" s="8">
        <f ca="1">[4]Sum!Q26/1000</f>
        <v>1.5100488000000001</v>
      </c>
      <c r="R48" s="8">
        <f ca="1">[4]Sum!R26/1000</f>
        <v>0</v>
      </c>
      <c r="S48" s="8">
        <f ca="1">[4]Sum!S26/1000</f>
        <v>8.7833892000000002</v>
      </c>
      <c r="T48" s="8">
        <f ca="1">[4]Sum!T26/1000</f>
        <v>0.20936399999999999</v>
      </c>
    </row>
    <row r="49" spans="1:21" x14ac:dyDescent="0.25">
      <c r="B49">
        <f ca="1">[4]Sum!B27</f>
        <v>2027</v>
      </c>
      <c r="C49" s="8">
        <f ca="1">[4]Sum!C27/1000</f>
        <v>2.9128751999999998</v>
      </c>
      <c r="D49" s="8">
        <f ca="1">[4]Sum!D27/1000</f>
        <v>5.2559999999999994E-3</v>
      </c>
      <c r="E49" s="8">
        <f ca="1">[4]Sum!E27/1000</f>
        <v>107.5633392</v>
      </c>
      <c r="F49" s="8">
        <f ca="1">[4]Sum!F27/1000</f>
        <v>0</v>
      </c>
      <c r="G49" s="8">
        <f ca="1">[4]Sum!G27/1000</f>
        <v>69.131379600000002</v>
      </c>
      <c r="H49" s="8">
        <f ca="1">[4]Sum!H27/1000</f>
        <v>14.053142399999997</v>
      </c>
      <c r="I49" s="8">
        <f ca="1">[4]Sum!I27/1000</f>
        <v>12.8368164</v>
      </c>
      <c r="J49" s="8">
        <f ca="1">[4]Sum!J27/1000</f>
        <v>0.46314120000000003</v>
      </c>
      <c r="K49" s="8">
        <f ca="1">[4]Sum!K27/1000</f>
        <v>3.2898180000000004</v>
      </c>
      <c r="L49" s="8">
        <f ca="1">[4]Sum!L27/1000</f>
        <v>210.25576800000002</v>
      </c>
      <c r="M49" s="8">
        <f ca="1">[4]Sum!M27/1000</f>
        <v>17.437831200000005</v>
      </c>
      <c r="N49" s="8">
        <f ca="1">[4]Sum!N27/1000</f>
        <v>18.062244</v>
      </c>
      <c r="O49" s="8">
        <f ca="1">[4]Sum!O27/1000</f>
        <v>0</v>
      </c>
      <c r="P49" s="8">
        <f ca="1">[4]Sum!P27/1000</f>
        <v>200.45595599999999</v>
      </c>
      <c r="Q49" s="8">
        <f ca="1">[4]Sum!Q27/1000</f>
        <v>1.5083844000000002</v>
      </c>
      <c r="R49" s="8">
        <f ca="1">[4]Sum!R27/1000</f>
        <v>0</v>
      </c>
      <c r="S49" s="8">
        <f ca="1">[4]Sum!S27/1000</f>
        <v>9.9789539999999999</v>
      </c>
      <c r="T49" s="8">
        <f ca="1">[4]Sum!T27/1000</f>
        <v>0.36634319999999998</v>
      </c>
    </row>
    <row r="50" spans="1:21" x14ac:dyDescent="0.25">
      <c r="B50">
        <f ca="1">[4]Sum!B28</f>
        <v>2028</v>
      </c>
      <c r="C50" s="8">
        <f ca="1">[4]Sum!C28/1000</f>
        <v>2.9128751999999998</v>
      </c>
      <c r="D50" s="8">
        <f ca="1">[4]Sum!D28/1000</f>
        <v>5.2559999999999994E-3</v>
      </c>
      <c r="E50" s="8">
        <f ca="1">[4]Sum!E28/1000</f>
        <v>107.40110399999999</v>
      </c>
      <c r="F50" s="8">
        <f ca="1">[4]Sum!F28/1000</f>
        <v>0</v>
      </c>
      <c r="G50" s="8">
        <f ca="1">[4]Sum!G28/1000</f>
        <v>69.728461199999998</v>
      </c>
      <c r="H50" s="8">
        <f ca="1">[4]Sum!H28/1000</f>
        <v>20.353859999999997</v>
      </c>
      <c r="I50" s="8">
        <f ca="1">[4]Sum!I28/1000</f>
        <v>14.138727599999998</v>
      </c>
      <c r="J50" s="8">
        <f ca="1">[4]Sum!J28/1000</f>
        <v>1.496208</v>
      </c>
      <c r="K50" s="8">
        <f ca="1">[4]Sum!K28/1000</f>
        <v>3.3753155999999995</v>
      </c>
      <c r="L50" s="8">
        <f ca="1">[4]Sum!L28/1000</f>
        <v>219.4118076</v>
      </c>
      <c r="M50" s="8">
        <f ca="1">[4]Sum!M28/1000</f>
        <v>18.645659999999999</v>
      </c>
      <c r="N50" s="8">
        <f ca="1">[4]Sum!N28/1000</f>
        <v>19.292673600000001</v>
      </c>
      <c r="O50" s="8">
        <f ca="1">[4]Sum!O28/1000</f>
        <v>0</v>
      </c>
      <c r="P50" s="8">
        <f ca="1">[4]Sum!P28/1000</f>
        <v>210.26365200000001</v>
      </c>
      <c r="Q50" s="8">
        <f ca="1">[4]Sum!Q28/1000</f>
        <v>1.5228384000000001</v>
      </c>
      <c r="R50" s="8">
        <f ca="1">[4]Sum!R28/1000</f>
        <v>0</v>
      </c>
      <c r="S50" s="8">
        <f ca="1">[4]Sum!S28/1000</f>
        <v>11.001421199999999</v>
      </c>
      <c r="T50" s="8">
        <f ca="1">[4]Sum!T28/1000</f>
        <v>0.44194199999999995</v>
      </c>
    </row>
    <row r="51" spans="1:21" x14ac:dyDescent="0.25">
      <c r="B51">
        <f ca="1">[4]Sum!B29</f>
        <v>2029</v>
      </c>
      <c r="C51" s="8">
        <f ca="1">[4]Sum!C29/1000</f>
        <v>2.9128751999999998</v>
      </c>
      <c r="D51" s="8">
        <f ca="1">[4]Sum!D29/1000</f>
        <v>5.2559999999999994E-3</v>
      </c>
      <c r="E51" s="8">
        <f ca="1">[4]Sum!E29/1000</f>
        <v>107.21144999999999</v>
      </c>
      <c r="F51" s="8">
        <f ca="1">[4]Sum!F29/1000</f>
        <v>0</v>
      </c>
      <c r="G51" s="8">
        <f ca="1">[4]Sum!G29/1000</f>
        <v>69.728461199999998</v>
      </c>
      <c r="H51" s="8">
        <f ca="1">[4]Sum!H29/1000</f>
        <v>24.3351924</v>
      </c>
      <c r="I51" s="8">
        <f ca="1">[4]Sum!I29/1000</f>
        <v>15.4301268</v>
      </c>
      <c r="J51" s="8">
        <f ca="1">[4]Sum!J29/1000</f>
        <v>4.1021327999999997</v>
      </c>
      <c r="K51" s="8">
        <f ca="1">[4]Sum!K29/1000</f>
        <v>3.4683467999999995</v>
      </c>
      <c r="L51" s="8">
        <f ca="1">[4]Sum!L29/1000</f>
        <v>227.19384119999998</v>
      </c>
      <c r="M51" s="8">
        <f ca="1">[4]Sum!M29/1000</f>
        <v>18.443216399999997</v>
      </c>
      <c r="N51" s="8">
        <f ca="1">[4]Sum!N29/1000</f>
        <v>19.060621199999996</v>
      </c>
      <c r="O51" s="8">
        <f ca="1">[4]Sum!O29/1000</f>
        <v>0</v>
      </c>
      <c r="P51" s="8">
        <f ca="1">[4]Sum!P29/1000</f>
        <v>220.15982399999996</v>
      </c>
      <c r="Q51" s="8">
        <f ca="1">[4]Sum!Q29/1000</f>
        <v>1.4969963999999998</v>
      </c>
      <c r="R51" s="8">
        <f ca="1">[4]Sum!R29/1000</f>
        <v>0</v>
      </c>
      <c r="S51" s="8">
        <f ca="1">[4]Sum!S29/1000</f>
        <v>12.045525600000001</v>
      </c>
      <c r="T51" s="8">
        <f ca="1">[4]Sum!T29/1000</f>
        <v>1.7305379999999997</v>
      </c>
    </row>
    <row r="52" spans="1:21" x14ac:dyDescent="0.25">
      <c r="B52">
        <f ca="1">[4]Sum!B30</f>
        <v>2030</v>
      </c>
      <c r="C52" s="8">
        <f ca="1">[4]Sum!C30/1000</f>
        <v>2.9128751999999998</v>
      </c>
      <c r="D52" s="8">
        <f ca="1">[4]Sum!D30/1000</f>
        <v>5.2559999999999994E-3</v>
      </c>
      <c r="E52" s="8">
        <f ca="1">[4]Sum!E30/1000</f>
        <v>104.380218</v>
      </c>
      <c r="F52" s="8">
        <f ca="1">[4]Sum!F30/1000</f>
        <v>0</v>
      </c>
      <c r="G52" s="8">
        <f ca="1">[4]Sum!G30/1000</f>
        <v>70.186872000000008</v>
      </c>
      <c r="H52" s="8">
        <f ca="1">[4]Sum!H30/1000</f>
        <v>25.226697599999998</v>
      </c>
      <c r="I52" s="8">
        <f ca="1">[4]Sum!I30/1000</f>
        <v>16.643036399999996</v>
      </c>
      <c r="J52" s="8">
        <f ca="1">[4]Sum!J30/1000</f>
        <v>6.6385031999999997</v>
      </c>
      <c r="K52" s="8">
        <f ca="1">[4]Sum!K30/1000</f>
        <v>3.5487636</v>
      </c>
      <c r="L52" s="8">
        <f ca="1">[4]Sum!L30/1000</f>
        <v>229.54222199999998</v>
      </c>
      <c r="M52" s="8">
        <f ca="1">[4]Sum!M30/1000</f>
        <v>18.460736400000002</v>
      </c>
      <c r="N52" s="8">
        <f ca="1">[4]Sum!N30/1000</f>
        <v>19.053700799999998</v>
      </c>
      <c r="O52" s="8">
        <f ca="1">[4]Sum!O30/1000</f>
        <v>0</v>
      </c>
      <c r="P52" s="8">
        <f ca="1">[4]Sum!P30/1000</f>
        <v>225.71629199999995</v>
      </c>
      <c r="Q52" s="8">
        <f ca="1">[4]Sum!Q30/1000</f>
        <v>1.5683904</v>
      </c>
      <c r="R52" s="8">
        <f ca="1">[4]Sum!R30/1000</f>
        <v>0</v>
      </c>
      <c r="S52" s="8">
        <f ca="1">[4]Sum!S30/1000</f>
        <v>12.829720799999999</v>
      </c>
      <c r="T52" s="8">
        <f ca="1">[4]Sum!T30/1000</f>
        <v>3.6950556000000008</v>
      </c>
      <c r="U52">
        <f ca="1">SUMIF($C$7:$T$7,1,C52:T52)/(SUMIF($C$6:$T$6,1,C52:T52))</f>
        <v>0.56037487159024346</v>
      </c>
    </row>
    <row r="54" spans="1:21" ht="18" thickBot="1" x14ac:dyDescent="0.35">
      <c r="C54" s="4" t="s">
        <v>7</v>
      </c>
      <c r="D54" s="4"/>
      <c r="E54" s="4"/>
    </row>
    <row r="55" spans="1:21" ht="15.75" thickTop="1" x14ac:dyDescent="0.25">
      <c r="C55" s="6" t="str">
        <f ca="1">[4]RENewCap!C396</f>
        <v>Coal</v>
      </c>
      <c r="D55" s="6" t="str">
        <f ca="1">[4]RENewCap!D396</f>
        <v>Oil</v>
      </c>
      <c r="E55" s="6" t="str">
        <f ca="1">[4]RENewCap!E396</f>
        <v>Gas</v>
      </c>
      <c r="F55" s="6" t="str">
        <f ca="1">[4]RENewCap!F396</f>
        <v>Nuclear</v>
      </c>
      <c r="G55" s="6" t="str">
        <f ca="1">[4]RENewCap!G396</f>
        <v>Hydro</v>
      </c>
      <c r="H55" s="6" t="str">
        <f ca="1">[4]RENewCap!H396</f>
        <v>Biomass</v>
      </c>
      <c r="I55" s="6" t="str">
        <f ca="1">[4]RENewCap!I396</f>
        <v>Solar PV</v>
      </c>
      <c r="J55" s="6" t="str">
        <f ca="1">[4]RENewCap!J396</f>
        <v>Solar Thermal</v>
      </c>
      <c r="K55" s="6" t="str">
        <f ca="1">[4]RENewCap!K396</f>
        <v>Wind</v>
      </c>
      <c r="L55" s="6" t="str">
        <f ca="1">[4]RENewCap!L396</f>
        <v>Total Cent.</v>
      </c>
      <c r="M55" s="6" t="str">
        <f ca="1">[4]RENewCap!M396</f>
        <v>Dist. Oil</v>
      </c>
      <c r="N55" s="6" t="str">
        <f ca="1">[4]RENewCap!N396</f>
        <v>Dist. Biomass</v>
      </c>
      <c r="O55" s="6" t="str">
        <f ca="1">[4]RENewCap!O396</f>
        <v>Mini Hydro</v>
      </c>
      <c r="P55" s="6" t="str">
        <f ca="1">[4]RENewCap!P396</f>
        <v>Dist.Solar PV</v>
      </c>
      <c r="Q55" s="6" t="str">
        <f ca="1">[4]RENewCap!Q396</f>
        <v>Total Decent</v>
      </c>
      <c r="R55" s="6"/>
      <c r="S55" s="6"/>
      <c r="T55" s="6"/>
    </row>
    <row r="56" spans="1:21" x14ac:dyDescent="0.25">
      <c r="A56" t="str">
        <f>A10</f>
        <v>Renewable</v>
      </c>
      <c r="B56">
        <f>[2]Sum!B69</f>
        <v>2010</v>
      </c>
      <c r="C56" s="6">
        <f>[2]RENewCap!C397</f>
        <v>0</v>
      </c>
      <c r="D56" s="6">
        <f>[2]RENewCap!D397</f>
        <v>2</v>
      </c>
      <c r="E56" s="6">
        <f>[2]RENewCap!E397</f>
        <v>0</v>
      </c>
      <c r="F56" s="6">
        <f>[2]RENewCap!F397</f>
        <v>0</v>
      </c>
      <c r="G56" s="6">
        <f>[2]RENewCap!G397</f>
        <v>0</v>
      </c>
      <c r="H56" s="6">
        <f>[2]RENewCap!H397</f>
        <v>0</v>
      </c>
      <c r="I56" s="6">
        <f>[2]RENewCap!I397</f>
        <v>0</v>
      </c>
      <c r="J56" s="6">
        <f>[2]RENewCap!J397</f>
        <v>0</v>
      </c>
      <c r="K56" s="6">
        <f>[2]RENewCap!K397</f>
        <v>0</v>
      </c>
      <c r="L56" s="6">
        <f>[2]RENewCap!L397</f>
        <v>2</v>
      </c>
      <c r="M56" s="6">
        <f>[2]RENewCap!M397</f>
        <v>31.88</v>
      </c>
      <c r="N56" s="6">
        <f>[2]RENewCap!N397</f>
        <v>0</v>
      </c>
      <c r="O56" s="6">
        <f>[2]RENewCap!O397</f>
        <v>0</v>
      </c>
      <c r="P56" s="6">
        <f>[2]RENewCap!P397</f>
        <v>0</v>
      </c>
      <c r="Q56" s="6">
        <f>[2]RENewCap!Q397</f>
        <v>31.88</v>
      </c>
      <c r="R56" s="6"/>
      <c r="S56" s="6"/>
      <c r="T56" s="6"/>
    </row>
    <row r="57" spans="1:21" x14ac:dyDescent="0.25">
      <c r="B57">
        <f>[2]Sum!B70</f>
        <v>2011</v>
      </c>
      <c r="C57" s="6">
        <f>[2]RENewCap!C398</f>
        <v>0</v>
      </c>
      <c r="D57" s="6">
        <f>[2]RENewCap!D398</f>
        <v>302.10000000000002</v>
      </c>
      <c r="E57" s="6">
        <f>[2]RENewCap!E398</f>
        <v>3033</v>
      </c>
      <c r="F57" s="6">
        <f>[2]RENewCap!F398</f>
        <v>0</v>
      </c>
      <c r="G57" s="6">
        <f>[2]RENewCap!G398</f>
        <v>0</v>
      </c>
      <c r="H57" s="6">
        <f>[2]RENewCap!H398</f>
        <v>0</v>
      </c>
      <c r="I57" s="6">
        <f>[2]RENewCap!I398</f>
        <v>0</v>
      </c>
      <c r="J57" s="6">
        <f>[2]RENewCap!J398</f>
        <v>0</v>
      </c>
      <c r="K57" s="6">
        <f>[2]RENewCap!K398</f>
        <v>0</v>
      </c>
      <c r="L57" s="6">
        <f>[2]RENewCap!L398</f>
        <v>3335.1</v>
      </c>
      <c r="M57" s="6">
        <f>[2]RENewCap!M398</f>
        <v>1309.7299999999998</v>
      </c>
      <c r="N57" s="6">
        <f>[2]RENewCap!N398</f>
        <v>0</v>
      </c>
      <c r="O57" s="6">
        <f>[2]RENewCap!O398</f>
        <v>0</v>
      </c>
      <c r="P57" s="6">
        <f>[2]RENewCap!P398</f>
        <v>0</v>
      </c>
      <c r="Q57" s="6">
        <f>[2]RENewCap!Q398</f>
        <v>1309.7299999999998</v>
      </c>
      <c r="R57" s="6"/>
      <c r="S57" s="6"/>
      <c r="T57" s="6"/>
    </row>
    <row r="58" spans="1:21" x14ac:dyDescent="0.25">
      <c r="B58">
        <f>[2]Sum!B71</f>
        <v>2012</v>
      </c>
      <c r="C58" s="6">
        <f>[2]RENewCap!C399</f>
        <v>0</v>
      </c>
      <c r="D58" s="6">
        <f>[2]RENewCap!D399</f>
        <v>261.33999999999997</v>
      </c>
      <c r="E58" s="6">
        <f>[2]RENewCap!E399</f>
        <v>4366</v>
      </c>
      <c r="F58" s="6">
        <f>[2]RENewCap!F399</f>
        <v>0</v>
      </c>
      <c r="G58" s="6">
        <f>[2]RENewCap!G399</f>
        <v>0</v>
      </c>
      <c r="H58" s="6">
        <f>[2]RENewCap!H399</f>
        <v>30</v>
      </c>
      <c r="I58" s="6">
        <f>[2]RENewCap!I399</f>
        <v>40</v>
      </c>
      <c r="J58" s="6">
        <f>[2]RENewCap!J399</f>
        <v>0</v>
      </c>
      <c r="K58" s="6">
        <f>[2]RENewCap!K399</f>
        <v>1</v>
      </c>
      <c r="L58" s="6">
        <f>[2]RENewCap!L399</f>
        <v>4698.34</v>
      </c>
      <c r="M58" s="6">
        <f>[2]RENewCap!M399</f>
        <v>891.43999999999994</v>
      </c>
      <c r="N58" s="6">
        <f>[2]RENewCap!N399</f>
        <v>0</v>
      </c>
      <c r="O58" s="6">
        <f>[2]RENewCap!O399</f>
        <v>0</v>
      </c>
      <c r="P58" s="6">
        <f>[2]RENewCap!P399</f>
        <v>0</v>
      </c>
      <c r="Q58" s="6">
        <f>[2]RENewCap!Q399</f>
        <v>891.43999999999994</v>
      </c>
      <c r="R58" s="6"/>
      <c r="S58" s="6"/>
      <c r="T58" s="6"/>
    </row>
    <row r="59" spans="1:21" x14ac:dyDescent="0.25">
      <c r="B59">
        <f>[2]Sum!B72</f>
        <v>2013</v>
      </c>
      <c r="C59" s="6">
        <f>[2]RENewCap!C400</f>
        <v>0</v>
      </c>
      <c r="D59" s="6">
        <f>[2]RENewCap!D400</f>
        <v>115.21000000000001</v>
      </c>
      <c r="E59" s="6">
        <f>[2]RENewCap!E400</f>
        <v>2371.2999999999997</v>
      </c>
      <c r="F59" s="6">
        <f>[2]RENewCap!F400</f>
        <v>0</v>
      </c>
      <c r="G59" s="6">
        <f>[2]RENewCap!G400</f>
        <v>384</v>
      </c>
      <c r="H59" s="6">
        <f>[2]RENewCap!H400</f>
        <v>35</v>
      </c>
      <c r="I59" s="6">
        <f>[2]RENewCap!I400</f>
        <v>21.39</v>
      </c>
      <c r="J59" s="6">
        <f>[2]RENewCap!J400</f>
        <v>0</v>
      </c>
      <c r="K59" s="6">
        <f>[2]RENewCap!K400</f>
        <v>20</v>
      </c>
      <c r="L59" s="6">
        <f>[2]RENewCap!L400</f>
        <v>2946.8999999999996</v>
      </c>
      <c r="M59" s="6">
        <f>[2]RENewCap!M400</f>
        <v>275.39</v>
      </c>
      <c r="N59" s="6">
        <f>[2]RENewCap!N400</f>
        <v>0</v>
      </c>
      <c r="O59" s="6">
        <f>[2]RENewCap!O400</f>
        <v>0</v>
      </c>
      <c r="P59" s="6">
        <f>[2]RENewCap!P400</f>
        <v>7.8000000000000007</v>
      </c>
      <c r="Q59" s="6">
        <f>[2]RENewCap!Q400</f>
        <v>283.19</v>
      </c>
      <c r="R59" s="6"/>
      <c r="S59" s="6"/>
      <c r="T59" s="6"/>
    </row>
    <row r="60" spans="1:21" x14ac:dyDescent="0.25">
      <c r="B60">
        <f>[2]Sum!B73</f>
        <v>2014</v>
      </c>
      <c r="C60" s="6">
        <f>[2]RENewCap!C401</f>
        <v>0</v>
      </c>
      <c r="D60" s="6">
        <f>[2]RENewCap!D401</f>
        <v>144.16</v>
      </c>
      <c r="E60" s="6">
        <f>[2]RENewCap!E401</f>
        <v>897.23</v>
      </c>
      <c r="F60" s="6">
        <f>[2]RENewCap!F401</f>
        <v>0</v>
      </c>
      <c r="G60" s="6">
        <f>[2]RENewCap!G401</f>
        <v>6</v>
      </c>
      <c r="H60" s="6">
        <f>[2]RENewCap!H401</f>
        <v>193.8</v>
      </c>
      <c r="I60" s="6">
        <f>[2]RENewCap!I401</f>
        <v>89.88</v>
      </c>
      <c r="J60" s="6">
        <f>[2]RENewCap!J401</f>
        <v>0</v>
      </c>
      <c r="K60" s="6">
        <f>[2]RENewCap!K401</f>
        <v>426.17999999999995</v>
      </c>
      <c r="L60" s="6">
        <f>[2]RENewCap!L401</f>
        <v>1757.25</v>
      </c>
      <c r="M60" s="6">
        <f>[2]RENewCap!M401</f>
        <v>209.40999999999997</v>
      </c>
      <c r="N60" s="6">
        <f>[2]RENewCap!N401</f>
        <v>0</v>
      </c>
      <c r="O60" s="6">
        <f>[2]RENewCap!O401</f>
        <v>302.53000000000003</v>
      </c>
      <c r="P60" s="6">
        <f>[2]RENewCap!P401</f>
        <v>7</v>
      </c>
      <c r="Q60" s="6">
        <f>[2]RENewCap!Q401</f>
        <v>518.93999999999994</v>
      </c>
      <c r="R60" s="6"/>
      <c r="S60" s="6"/>
      <c r="T60" s="6"/>
    </row>
    <row r="61" spans="1:21" x14ac:dyDescent="0.25">
      <c r="B61">
        <f>[2]Sum!B74</f>
        <v>2015</v>
      </c>
      <c r="C61" s="6">
        <f>[2]RENewCap!C402</f>
        <v>0</v>
      </c>
      <c r="D61" s="6">
        <f>[2]RENewCap!D402</f>
        <v>2</v>
      </c>
      <c r="E61" s="6">
        <f>[2]RENewCap!E402</f>
        <v>3088.3199999999997</v>
      </c>
      <c r="F61" s="6">
        <f>[2]RENewCap!F402</f>
        <v>0</v>
      </c>
      <c r="G61" s="6">
        <f>[2]RENewCap!G402</f>
        <v>557.41</v>
      </c>
      <c r="H61" s="6">
        <f>[2]RENewCap!H402</f>
        <v>101.5</v>
      </c>
      <c r="I61" s="6">
        <f>[2]RENewCap!I402</f>
        <v>166.2</v>
      </c>
      <c r="J61" s="6">
        <f>[2]RENewCap!J402</f>
        <v>0</v>
      </c>
      <c r="K61" s="6">
        <f>[2]RENewCap!K402</f>
        <v>506.04</v>
      </c>
      <c r="L61" s="6">
        <f>[2]RENewCap!L402</f>
        <v>4421.47</v>
      </c>
      <c r="M61" s="6">
        <f>[2]RENewCap!M402</f>
        <v>161.63</v>
      </c>
      <c r="N61" s="6">
        <f>[2]RENewCap!N402</f>
        <v>0</v>
      </c>
      <c r="O61" s="6">
        <f>[2]RENewCap!O402</f>
        <v>52.16</v>
      </c>
      <c r="P61" s="6">
        <f>[2]RENewCap!P402</f>
        <v>2.7800000000000002</v>
      </c>
      <c r="Q61" s="6">
        <f>[2]RENewCap!Q402</f>
        <v>216.57</v>
      </c>
      <c r="R61" s="6"/>
      <c r="S61" s="6"/>
      <c r="T61" s="6"/>
    </row>
    <row r="62" spans="1:21" x14ac:dyDescent="0.25">
      <c r="B62">
        <f>[2]Sum!B75</f>
        <v>2016</v>
      </c>
      <c r="C62" s="6">
        <f>[2]RENewCap!C403</f>
        <v>250</v>
      </c>
      <c r="D62" s="6">
        <f>[2]RENewCap!D403</f>
        <v>2</v>
      </c>
      <c r="E62" s="6">
        <f>[2]RENewCap!E403</f>
        <v>2797.87</v>
      </c>
      <c r="F62" s="6">
        <f>[2]RENewCap!F403</f>
        <v>0</v>
      </c>
      <c r="G62" s="6">
        <f>[2]RENewCap!G403</f>
        <v>26</v>
      </c>
      <c r="H62" s="6">
        <f>[2]RENewCap!H403</f>
        <v>97.77000000000001</v>
      </c>
      <c r="I62" s="6">
        <f>[2]RENewCap!I403</f>
        <v>302.84999999999997</v>
      </c>
      <c r="J62" s="6">
        <f>[2]RENewCap!J403</f>
        <v>0</v>
      </c>
      <c r="K62" s="6">
        <f>[2]RENewCap!K403</f>
        <v>42.36</v>
      </c>
      <c r="L62" s="6">
        <f>[2]RENewCap!L403</f>
        <v>3518.8500000000004</v>
      </c>
      <c r="M62" s="6">
        <f>[2]RENewCap!M403</f>
        <v>188.55999999999997</v>
      </c>
      <c r="N62" s="6">
        <f>[2]RENewCap!N403</f>
        <v>0</v>
      </c>
      <c r="O62" s="6">
        <f>[2]RENewCap!O403</f>
        <v>164.21</v>
      </c>
      <c r="P62" s="6">
        <f>[2]RENewCap!P403</f>
        <v>8</v>
      </c>
      <c r="Q62" s="6">
        <f>[2]RENewCap!Q403</f>
        <v>360.77</v>
      </c>
      <c r="R62" s="6"/>
      <c r="S62" s="6"/>
      <c r="T62" s="6"/>
    </row>
    <row r="63" spans="1:21" x14ac:dyDescent="0.25">
      <c r="B63">
        <f>[2]Sum!B76</f>
        <v>2017</v>
      </c>
      <c r="C63" s="6">
        <f>[2]RENewCap!C404</f>
        <v>0</v>
      </c>
      <c r="D63" s="6">
        <f>[2]RENewCap!D404</f>
        <v>2</v>
      </c>
      <c r="E63" s="6">
        <f>[2]RENewCap!E404</f>
        <v>1968.42</v>
      </c>
      <c r="F63" s="6">
        <f>[2]RENewCap!F404</f>
        <v>0</v>
      </c>
      <c r="G63" s="6">
        <f>[2]RENewCap!G404</f>
        <v>3279.2</v>
      </c>
      <c r="H63" s="6">
        <f>[2]RENewCap!H404</f>
        <v>8.5</v>
      </c>
      <c r="I63" s="6">
        <f>[2]RENewCap!I404</f>
        <v>32.78</v>
      </c>
      <c r="J63" s="6">
        <f>[2]RENewCap!J404</f>
        <v>0</v>
      </c>
      <c r="K63" s="6">
        <f>[2]RENewCap!K404</f>
        <v>19.329999999999998</v>
      </c>
      <c r="L63" s="6">
        <f>[2]RENewCap!L404</f>
        <v>5310.2300000000005</v>
      </c>
      <c r="M63" s="6">
        <f>[2]RENewCap!M404</f>
        <v>194.17000000000002</v>
      </c>
      <c r="N63" s="6">
        <f>[2]RENewCap!N404</f>
        <v>0</v>
      </c>
      <c r="O63" s="6">
        <f>[2]RENewCap!O404</f>
        <v>171.55999999999997</v>
      </c>
      <c r="P63" s="6">
        <f>[2]RENewCap!P404</f>
        <v>0</v>
      </c>
      <c r="Q63" s="6">
        <f>[2]RENewCap!Q404</f>
        <v>365.72999999999996</v>
      </c>
      <c r="R63" s="6"/>
      <c r="S63" s="6"/>
      <c r="T63" s="6"/>
    </row>
    <row r="64" spans="1:21" x14ac:dyDescent="0.25">
      <c r="B64">
        <f>[2]Sum!B77</f>
        <v>2018</v>
      </c>
      <c r="C64" s="6">
        <f>[2]RENewCap!C405</f>
        <v>111.07</v>
      </c>
      <c r="D64" s="6">
        <f>[2]RENewCap!D405</f>
        <v>2</v>
      </c>
      <c r="E64" s="6">
        <f>[2]RENewCap!E405</f>
        <v>1800</v>
      </c>
      <c r="F64" s="6">
        <f>[2]RENewCap!F405</f>
        <v>0</v>
      </c>
      <c r="G64" s="6">
        <f>[2]RENewCap!G405</f>
        <v>1005.77</v>
      </c>
      <c r="H64" s="6">
        <f>[2]RENewCap!H405</f>
        <v>177.47</v>
      </c>
      <c r="I64" s="6">
        <f>[2]RENewCap!I405</f>
        <v>4.21</v>
      </c>
      <c r="J64" s="6">
        <f>[2]RENewCap!J405</f>
        <v>0</v>
      </c>
      <c r="K64" s="6">
        <f>[2]RENewCap!K405</f>
        <v>15.28</v>
      </c>
      <c r="L64" s="6">
        <f>[2]RENewCap!L405</f>
        <v>3115.7999999999997</v>
      </c>
      <c r="M64" s="6">
        <f>[2]RENewCap!M405</f>
        <v>203.84</v>
      </c>
      <c r="N64" s="6">
        <f>[2]RENewCap!N405</f>
        <v>0</v>
      </c>
      <c r="O64" s="6">
        <f>[2]RENewCap!O405</f>
        <v>136.58000000000001</v>
      </c>
      <c r="P64" s="6">
        <f>[2]RENewCap!P405</f>
        <v>0</v>
      </c>
      <c r="Q64" s="6">
        <f>[2]RENewCap!Q405</f>
        <v>340.42</v>
      </c>
      <c r="R64" s="6"/>
      <c r="S64" s="6"/>
      <c r="T64" s="6"/>
    </row>
    <row r="65" spans="1:20" x14ac:dyDescent="0.25">
      <c r="B65">
        <f>[2]Sum!B78</f>
        <v>2019</v>
      </c>
      <c r="C65" s="6">
        <f>[2]RENewCap!C406</f>
        <v>0</v>
      </c>
      <c r="D65" s="6">
        <f>[2]RENewCap!D406</f>
        <v>2</v>
      </c>
      <c r="E65" s="6">
        <f>[2]RENewCap!E406</f>
        <v>1904.49</v>
      </c>
      <c r="F65" s="6">
        <f>[2]RENewCap!F406</f>
        <v>0</v>
      </c>
      <c r="G65" s="6">
        <f>[2]RENewCap!G406</f>
        <v>589.49</v>
      </c>
      <c r="H65" s="6">
        <f>[2]RENewCap!H406</f>
        <v>12.66</v>
      </c>
      <c r="I65" s="6">
        <f>[2]RENewCap!I406</f>
        <v>89.57</v>
      </c>
      <c r="J65" s="6">
        <f>[2]RENewCap!J406</f>
        <v>0</v>
      </c>
      <c r="K65" s="6">
        <f>[2]RENewCap!K406</f>
        <v>16.3</v>
      </c>
      <c r="L65" s="6">
        <f>[2]RENewCap!L406</f>
        <v>2614.5100000000002</v>
      </c>
      <c r="M65" s="6">
        <f>[2]RENewCap!M406</f>
        <v>198.59</v>
      </c>
      <c r="N65" s="6">
        <f>[2]RENewCap!N406</f>
        <v>0</v>
      </c>
      <c r="O65" s="6">
        <f>[2]RENewCap!O406</f>
        <v>91.759999999999991</v>
      </c>
      <c r="P65" s="6">
        <f>[2]RENewCap!P406</f>
        <v>7.6</v>
      </c>
      <c r="Q65" s="6">
        <f>[2]RENewCap!Q406</f>
        <v>297.95</v>
      </c>
      <c r="R65" s="6"/>
      <c r="S65" s="6"/>
      <c r="T65" s="6"/>
    </row>
    <row r="66" spans="1:20" x14ac:dyDescent="0.25">
      <c r="B66">
        <f>[2]Sum!B79</f>
        <v>2020</v>
      </c>
      <c r="C66" s="6">
        <f>[2]RENewCap!C407</f>
        <v>0</v>
      </c>
      <c r="D66" s="6">
        <f>[2]RENewCap!D407</f>
        <v>2</v>
      </c>
      <c r="E66" s="6">
        <f>[2]RENewCap!E407</f>
        <v>1307.1400000000001</v>
      </c>
      <c r="F66" s="6">
        <f>[2]RENewCap!F407</f>
        <v>0</v>
      </c>
      <c r="G66" s="6">
        <f>[2]RENewCap!G407</f>
        <v>1620.8</v>
      </c>
      <c r="H66" s="6">
        <f>[2]RENewCap!H407</f>
        <v>22.310000000000002</v>
      </c>
      <c r="I66" s="6">
        <f>[2]RENewCap!I407</f>
        <v>58.370000000000005</v>
      </c>
      <c r="J66" s="6">
        <f>[2]RENewCap!J407</f>
        <v>0</v>
      </c>
      <c r="K66" s="6">
        <f>[2]RENewCap!K407</f>
        <v>17.97</v>
      </c>
      <c r="L66" s="6">
        <f>[2]RENewCap!L407</f>
        <v>3028.5899999999997</v>
      </c>
      <c r="M66" s="6">
        <f>[2]RENewCap!M407</f>
        <v>184.02999999999997</v>
      </c>
      <c r="N66" s="6">
        <f>[2]RENewCap!N407</f>
        <v>0</v>
      </c>
      <c r="O66" s="6">
        <f>[2]RENewCap!O407</f>
        <v>157.88</v>
      </c>
      <c r="P66" s="6">
        <f>[2]RENewCap!P407</f>
        <v>10</v>
      </c>
      <c r="Q66" s="6">
        <f>[2]RENewCap!Q407</f>
        <v>351.91</v>
      </c>
      <c r="R66" s="6"/>
      <c r="S66" s="6"/>
      <c r="T66" s="6"/>
    </row>
    <row r="67" spans="1:20" x14ac:dyDescent="0.25">
      <c r="B67">
        <f>[2]Sum!B80</f>
        <v>2021</v>
      </c>
      <c r="C67" s="6">
        <f>[2]RENewCap!C408</f>
        <v>0</v>
      </c>
      <c r="D67" s="6">
        <f>[2]RENewCap!D408</f>
        <v>2</v>
      </c>
      <c r="E67" s="6">
        <f>[2]RENewCap!E408</f>
        <v>247.67000000000002</v>
      </c>
      <c r="F67" s="6">
        <f>[2]RENewCap!F408</f>
        <v>0</v>
      </c>
      <c r="G67" s="6">
        <f>[2]RENewCap!G408</f>
        <v>1587.03</v>
      </c>
      <c r="H67" s="6">
        <f>[2]RENewCap!H408</f>
        <v>37.03</v>
      </c>
      <c r="I67" s="6">
        <f>[2]RENewCap!I408</f>
        <v>79.240000000000009</v>
      </c>
      <c r="J67" s="6">
        <f>[2]RENewCap!J408</f>
        <v>0</v>
      </c>
      <c r="K67" s="6">
        <f>[2]RENewCap!K408</f>
        <v>20.76</v>
      </c>
      <c r="L67" s="6">
        <f>[2]RENewCap!L408</f>
        <v>1973.73</v>
      </c>
      <c r="M67" s="6">
        <f>[2]RENewCap!M408</f>
        <v>1486.2</v>
      </c>
      <c r="N67" s="6">
        <f>[2]RENewCap!N408</f>
        <v>0</v>
      </c>
      <c r="O67" s="6">
        <f>[2]RENewCap!O408</f>
        <v>191.83</v>
      </c>
      <c r="P67" s="6">
        <f>[2]RENewCap!P408</f>
        <v>2.2000000000000002</v>
      </c>
      <c r="Q67" s="6">
        <f>[2]RENewCap!Q408</f>
        <v>1680.2299999999998</v>
      </c>
      <c r="R67" s="6"/>
      <c r="S67" s="6"/>
      <c r="T67" s="6"/>
    </row>
    <row r="68" spans="1:20" x14ac:dyDescent="0.25">
      <c r="B68">
        <f>[2]Sum!B81</f>
        <v>2022</v>
      </c>
      <c r="C68" s="6">
        <f>[2]RENewCap!C409</f>
        <v>0</v>
      </c>
      <c r="D68" s="6">
        <f>[2]RENewCap!D409</f>
        <v>2</v>
      </c>
      <c r="E68" s="6">
        <f>[2]RENewCap!E409</f>
        <v>26.65</v>
      </c>
      <c r="F68" s="6">
        <f>[2]RENewCap!F409</f>
        <v>0</v>
      </c>
      <c r="G68" s="6">
        <f>[2]RENewCap!G409</f>
        <v>1670.5</v>
      </c>
      <c r="H68" s="6">
        <f>[2]RENewCap!H409</f>
        <v>32.410000000000004</v>
      </c>
      <c r="I68" s="6">
        <f>[2]RENewCap!I409</f>
        <v>246.3</v>
      </c>
      <c r="J68" s="6">
        <f>[2]RENewCap!J409</f>
        <v>0</v>
      </c>
      <c r="K68" s="6">
        <f>[2]RENewCap!K409</f>
        <v>45.66</v>
      </c>
      <c r="L68" s="6">
        <f>[2]RENewCap!L409</f>
        <v>2023.52</v>
      </c>
      <c r="M68" s="6">
        <f>[2]RENewCap!M409</f>
        <v>1071.9699999999998</v>
      </c>
      <c r="N68" s="6">
        <f>[2]RENewCap!N409</f>
        <v>0</v>
      </c>
      <c r="O68" s="6">
        <f>[2]RENewCap!O409</f>
        <v>266.52</v>
      </c>
      <c r="P68" s="6">
        <f>[2]RENewCap!P409</f>
        <v>10.69</v>
      </c>
      <c r="Q68" s="6">
        <f>[2]RENewCap!Q409</f>
        <v>1349.1799999999998</v>
      </c>
      <c r="R68" s="6"/>
      <c r="S68" s="6"/>
      <c r="T68" s="6"/>
    </row>
    <row r="69" spans="1:20" x14ac:dyDescent="0.25">
      <c r="B69">
        <f>[2]Sum!B82</f>
        <v>2023</v>
      </c>
      <c r="C69" s="6">
        <f>[2]RENewCap!C410</f>
        <v>0</v>
      </c>
      <c r="D69" s="6">
        <f>[2]RENewCap!D410</f>
        <v>2</v>
      </c>
      <c r="E69" s="6">
        <f>[2]RENewCap!E410</f>
        <v>1.35</v>
      </c>
      <c r="F69" s="6">
        <f>[2]RENewCap!F410</f>
        <v>0</v>
      </c>
      <c r="G69" s="6">
        <f>[2]RENewCap!G410</f>
        <v>1590.81</v>
      </c>
      <c r="H69" s="6">
        <f>[2]RENewCap!H410</f>
        <v>468.07000000000005</v>
      </c>
      <c r="I69" s="6">
        <f>[2]RENewCap!I410</f>
        <v>304.06000000000006</v>
      </c>
      <c r="J69" s="6">
        <f>[2]RENewCap!J410</f>
        <v>0</v>
      </c>
      <c r="K69" s="6">
        <f>[2]RENewCap!K410</f>
        <v>26.86</v>
      </c>
      <c r="L69" s="6">
        <f>[2]RENewCap!L410</f>
        <v>2393.15</v>
      </c>
      <c r="M69" s="6">
        <f>[2]RENewCap!M410</f>
        <v>278.25000000000006</v>
      </c>
      <c r="N69" s="6">
        <f>[2]RENewCap!N410</f>
        <v>0</v>
      </c>
      <c r="O69" s="6">
        <f>[2]RENewCap!O410</f>
        <v>210.97000000000003</v>
      </c>
      <c r="P69" s="6">
        <f>[2]RENewCap!P410</f>
        <v>2.84</v>
      </c>
      <c r="Q69" s="6">
        <f>[2]RENewCap!Q410</f>
        <v>492.06000000000006</v>
      </c>
      <c r="R69" s="6"/>
      <c r="S69" s="6"/>
      <c r="T69" s="6"/>
    </row>
    <row r="70" spans="1:20" x14ac:dyDescent="0.25">
      <c r="B70">
        <f>[2]Sum!B83</f>
        <v>2024</v>
      </c>
      <c r="C70" s="6">
        <f>[2]RENewCap!C411</f>
        <v>0</v>
      </c>
      <c r="D70" s="6">
        <f>[2]RENewCap!D411</f>
        <v>2</v>
      </c>
      <c r="E70" s="6">
        <f>[2]RENewCap!E411</f>
        <v>1.82</v>
      </c>
      <c r="F70" s="6">
        <f>[2]RENewCap!F411</f>
        <v>0</v>
      </c>
      <c r="G70" s="6">
        <f>[2]RENewCap!G411</f>
        <v>1005.57</v>
      </c>
      <c r="H70" s="6">
        <f>[2]RENewCap!H411</f>
        <v>484.83000000000004</v>
      </c>
      <c r="I70" s="6">
        <f>[2]RENewCap!I411</f>
        <v>773.01999999999975</v>
      </c>
      <c r="J70" s="6">
        <f>[2]RENewCap!J411</f>
        <v>0</v>
      </c>
      <c r="K70" s="6">
        <f>[2]RENewCap!K411</f>
        <v>28.18</v>
      </c>
      <c r="L70" s="6">
        <f>[2]RENewCap!L411</f>
        <v>2295.4199999999996</v>
      </c>
      <c r="M70" s="6">
        <f>[2]RENewCap!M411</f>
        <v>139.43</v>
      </c>
      <c r="N70" s="6">
        <f>[2]RENewCap!N411</f>
        <v>0</v>
      </c>
      <c r="O70" s="6">
        <f>[2]RENewCap!O411</f>
        <v>236.54</v>
      </c>
      <c r="P70" s="6">
        <f>[2]RENewCap!P411</f>
        <v>3.04</v>
      </c>
      <c r="Q70" s="6">
        <f>[2]RENewCap!Q411</f>
        <v>379.01</v>
      </c>
      <c r="R70" s="6"/>
      <c r="S70" s="6"/>
      <c r="T70" s="6"/>
    </row>
    <row r="71" spans="1:20" x14ac:dyDescent="0.25">
      <c r="B71">
        <f>[2]Sum!B84</f>
        <v>2025</v>
      </c>
      <c r="C71" s="6">
        <f>[2]RENewCap!C412</f>
        <v>0</v>
      </c>
      <c r="D71" s="6">
        <f>[2]RENewCap!D412</f>
        <v>2</v>
      </c>
      <c r="E71" s="6">
        <f>[2]RENewCap!E412</f>
        <v>1.72</v>
      </c>
      <c r="F71" s="6">
        <f>[2]RENewCap!F412</f>
        <v>0</v>
      </c>
      <c r="G71" s="6">
        <f>[2]RENewCap!G412</f>
        <v>1091.54</v>
      </c>
      <c r="H71" s="6">
        <f>[2]RENewCap!H412</f>
        <v>33.269999999999996</v>
      </c>
      <c r="I71" s="6">
        <f>[2]RENewCap!I412</f>
        <v>482.24</v>
      </c>
      <c r="J71" s="6">
        <f>[2]RENewCap!J412</f>
        <v>0</v>
      </c>
      <c r="K71" s="6">
        <f>[2]RENewCap!K412</f>
        <v>23.94</v>
      </c>
      <c r="L71" s="6">
        <f>[2]RENewCap!L412</f>
        <v>1634.7099999999998</v>
      </c>
      <c r="M71" s="6">
        <f>[2]RENewCap!M412</f>
        <v>205.94</v>
      </c>
      <c r="N71" s="6">
        <f>[2]RENewCap!N412</f>
        <v>0</v>
      </c>
      <c r="O71" s="6">
        <f>[2]RENewCap!O412</f>
        <v>116.81</v>
      </c>
      <c r="P71" s="6">
        <f>[2]RENewCap!P412</f>
        <v>0.53</v>
      </c>
      <c r="Q71" s="6">
        <f>[2]RENewCap!Q412</f>
        <v>323.28000000000003</v>
      </c>
      <c r="R71" s="6"/>
      <c r="S71" s="6"/>
      <c r="T71" s="6"/>
    </row>
    <row r="72" spans="1:20" x14ac:dyDescent="0.25">
      <c r="B72">
        <f>[2]Sum!B85</f>
        <v>2026</v>
      </c>
      <c r="C72" s="6">
        <f>[2]RENewCap!C413</f>
        <v>0</v>
      </c>
      <c r="D72" s="6">
        <f>[2]RENewCap!D413</f>
        <v>2</v>
      </c>
      <c r="E72" s="6">
        <f>[2]RENewCap!E413</f>
        <v>1.92</v>
      </c>
      <c r="F72" s="6">
        <f>[2]RENewCap!F413</f>
        <v>0</v>
      </c>
      <c r="G72" s="6">
        <f>[2]RENewCap!G413</f>
        <v>1171.42</v>
      </c>
      <c r="H72" s="6">
        <f>[2]RENewCap!H413</f>
        <v>321.02999999999997</v>
      </c>
      <c r="I72" s="6">
        <f>[2]RENewCap!I413</f>
        <v>727.81000000000017</v>
      </c>
      <c r="J72" s="6">
        <f>[2]RENewCap!J413</f>
        <v>0</v>
      </c>
      <c r="K72" s="6">
        <f>[2]RENewCap!K413</f>
        <v>25.12</v>
      </c>
      <c r="L72" s="6">
        <f>[2]RENewCap!L413</f>
        <v>2249.3000000000002</v>
      </c>
      <c r="M72" s="6">
        <f>[2]RENewCap!M413</f>
        <v>193.74</v>
      </c>
      <c r="N72" s="6">
        <f>[2]RENewCap!N413</f>
        <v>0</v>
      </c>
      <c r="O72" s="6">
        <f>[2]RENewCap!O413</f>
        <v>246.13</v>
      </c>
      <c r="P72" s="6">
        <f>[2]RENewCap!P413</f>
        <v>9.75</v>
      </c>
      <c r="Q72" s="6">
        <f>[2]RENewCap!Q413</f>
        <v>449.62</v>
      </c>
      <c r="R72" s="6"/>
      <c r="S72" s="6"/>
      <c r="T72" s="6"/>
    </row>
    <row r="73" spans="1:20" x14ac:dyDescent="0.25">
      <c r="B73">
        <f>[2]Sum!B86</f>
        <v>2027</v>
      </c>
      <c r="C73" s="6">
        <f>[2]RENewCap!C414</f>
        <v>0</v>
      </c>
      <c r="D73" s="6">
        <f>[2]RENewCap!D414</f>
        <v>2</v>
      </c>
      <c r="E73" s="6">
        <f>[2]RENewCap!E414</f>
        <v>114.04</v>
      </c>
      <c r="F73" s="6">
        <f>[2]RENewCap!F414</f>
        <v>0</v>
      </c>
      <c r="G73" s="6">
        <f>[2]RENewCap!G414</f>
        <v>102.24</v>
      </c>
      <c r="H73" s="6">
        <f>[2]RENewCap!H414</f>
        <v>123.96000000000001</v>
      </c>
      <c r="I73" s="6">
        <f>[2]RENewCap!I414</f>
        <v>233.17000000000002</v>
      </c>
      <c r="J73" s="6">
        <f>[2]RENewCap!J414</f>
        <v>31.93</v>
      </c>
      <c r="K73" s="6">
        <f>[2]RENewCap!K414</f>
        <v>41.93</v>
      </c>
      <c r="L73" s="6">
        <f>[2]RENewCap!L414</f>
        <v>649.27</v>
      </c>
      <c r="M73" s="6">
        <f>[2]RENewCap!M414</f>
        <v>240.73999999999998</v>
      </c>
      <c r="N73" s="6">
        <f>[2]RENewCap!N414</f>
        <v>0</v>
      </c>
      <c r="O73" s="6">
        <f>[2]RENewCap!O414</f>
        <v>267.79999999999995</v>
      </c>
      <c r="P73" s="6">
        <f>[2]RENewCap!P414</f>
        <v>86.740000000000009</v>
      </c>
      <c r="Q73" s="6">
        <f>[2]RENewCap!Q414</f>
        <v>595.28</v>
      </c>
      <c r="R73" s="6"/>
      <c r="S73" s="6"/>
      <c r="T73" s="6"/>
    </row>
    <row r="74" spans="1:20" x14ac:dyDescent="0.25">
      <c r="B74">
        <f>[2]Sum!B87</f>
        <v>2028</v>
      </c>
      <c r="C74" s="6">
        <f>[2]RENewCap!C415</f>
        <v>0</v>
      </c>
      <c r="D74" s="6">
        <f>[2]RENewCap!D415</f>
        <v>2</v>
      </c>
      <c r="E74" s="6">
        <f>[2]RENewCap!E415</f>
        <v>235.75</v>
      </c>
      <c r="F74" s="6">
        <f>[2]RENewCap!F415</f>
        <v>0</v>
      </c>
      <c r="G74" s="6">
        <f>[2]RENewCap!G415</f>
        <v>157.44</v>
      </c>
      <c r="H74" s="6">
        <f>[2]RENewCap!H415</f>
        <v>102.47</v>
      </c>
      <c r="I74" s="6">
        <f>[2]RENewCap!I415</f>
        <v>160.00999999999996</v>
      </c>
      <c r="J74" s="6">
        <f>[2]RENewCap!J415</f>
        <v>278.51</v>
      </c>
      <c r="K74" s="6">
        <f>[2]RENewCap!K415</f>
        <v>32.340000000000003</v>
      </c>
      <c r="L74" s="6">
        <f>[2]RENewCap!L415</f>
        <v>968.5200000000001</v>
      </c>
      <c r="M74" s="6">
        <f>[2]RENewCap!M415</f>
        <v>263.23</v>
      </c>
      <c r="N74" s="6">
        <f>[2]RENewCap!N415</f>
        <v>0</v>
      </c>
      <c r="O74" s="6">
        <f>[2]RENewCap!O415</f>
        <v>259.97000000000003</v>
      </c>
      <c r="P74" s="6">
        <f>[2]RENewCap!P415</f>
        <v>37.06</v>
      </c>
      <c r="Q74" s="6">
        <f>[2]RENewCap!Q415</f>
        <v>560.26</v>
      </c>
      <c r="R74" s="6"/>
      <c r="S74" s="6"/>
      <c r="T74" s="6"/>
    </row>
    <row r="75" spans="1:20" x14ac:dyDescent="0.25">
      <c r="B75">
        <f>[2]Sum!B88</f>
        <v>2029</v>
      </c>
      <c r="C75" s="6">
        <f>[2]RENewCap!C416</f>
        <v>0</v>
      </c>
      <c r="D75" s="6">
        <f>[2]RENewCap!D416</f>
        <v>2</v>
      </c>
      <c r="E75" s="6">
        <f>[2]RENewCap!E416</f>
        <v>253.69</v>
      </c>
      <c r="F75" s="6">
        <f>[2]RENewCap!F416</f>
        <v>0</v>
      </c>
      <c r="G75" s="6">
        <f>[2]RENewCap!G416</f>
        <v>0</v>
      </c>
      <c r="H75" s="6">
        <f>[2]RENewCap!H416</f>
        <v>127.80000000000001</v>
      </c>
      <c r="I75" s="6">
        <f>[2]RENewCap!I416</f>
        <v>156.66000000000003</v>
      </c>
      <c r="J75" s="6">
        <f>[2]RENewCap!J416</f>
        <v>439.27</v>
      </c>
      <c r="K75" s="6">
        <f>[2]RENewCap!K416</f>
        <v>34.92</v>
      </c>
      <c r="L75" s="6">
        <f>[2]RENewCap!L416</f>
        <v>1014.3400000000001</v>
      </c>
      <c r="M75" s="6">
        <f>[2]RENewCap!M416</f>
        <v>222.35000000000002</v>
      </c>
      <c r="N75" s="6">
        <f>[2]RENewCap!N416</f>
        <v>0</v>
      </c>
      <c r="O75" s="6">
        <f>[2]RENewCap!O416</f>
        <v>277.95999999999998</v>
      </c>
      <c r="P75" s="6">
        <f>[2]RENewCap!P416</f>
        <v>68.179999999999993</v>
      </c>
      <c r="Q75" s="6">
        <f>[2]RENewCap!Q416</f>
        <v>568.49</v>
      </c>
      <c r="R75" s="6"/>
      <c r="S75" s="6"/>
      <c r="T75" s="6"/>
    </row>
    <row r="76" spans="1:20" x14ac:dyDescent="0.25">
      <c r="B76">
        <f>[2]Sum!B89</f>
        <v>2030</v>
      </c>
      <c r="C76" s="6">
        <f>[2]RENewCap!C417</f>
        <v>0</v>
      </c>
      <c r="D76" s="6">
        <f>[2]RENewCap!D417</f>
        <v>2</v>
      </c>
      <c r="E76" s="6">
        <f>[2]RENewCap!E417</f>
        <v>143.38999999999999</v>
      </c>
      <c r="F76" s="6">
        <f>[2]RENewCap!F417</f>
        <v>0</v>
      </c>
      <c r="G76" s="6">
        <f>[2]RENewCap!G417</f>
        <v>115.52</v>
      </c>
      <c r="H76" s="6">
        <f>[2]RENewCap!H417</f>
        <v>124.25</v>
      </c>
      <c r="I76" s="6">
        <f>[2]RENewCap!I417</f>
        <v>84.95</v>
      </c>
      <c r="J76" s="6">
        <f>[2]RENewCap!J417</f>
        <v>252.25</v>
      </c>
      <c r="K76" s="6">
        <f>[2]RENewCap!K417</f>
        <v>30.25</v>
      </c>
      <c r="L76" s="6">
        <f>[2]RENewCap!L417</f>
        <v>752.61000000000013</v>
      </c>
      <c r="M76" s="6">
        <f>[2]RENewCap!M417</f>
        <v>300.87</v>
      </c>
      <c r="N76" s="6">
        <f>[2]RENewCap!N417</f>
        <v>0</v>
      </c>
      <c r="O76" s="6">
        <f>[2]RENewCap!O417</f>
        <v>198.78</v>
      </c>
      <c r="P76" s="6">
        <f>[2]RENewCap!P417</f>
        <v>774.33999999999992</v>
      </c>
      <c r="Q76" s="6">
        <f>[2]RENewCap!Q417</f>
        <v>1273.9899999999998</v>
      </c>
      <c r="R76" s="6"/>
      <c r="S76" s="6"/>
      <c r="T76" s="6"/>
    </row>
    <row r="78" spans="1:20" x14ac:dyDescent="0.25">
      <c r="A78" t="str">
        <f>A32</f>
        <v>RE no Inga</v>
      </c>
      <c r="B78">
        <f ca="1">[4]Sum!B69</f>
        <v>2010</v>
      </c>
      <c r="C78" s="6">
        <f ca="1">[4]RENewCap!C397</f>
        <v>0</v>
      </c>
      <c r="D78" s="6">
        <f ca="1">[4]RENewCap!D397</f>
        <v>2</v>
      </c>
      <c r="E78" s="6">
        <f ca="1">[4]RENewCap!E397</f>
        <v>0</v>
      </c>
      <c r="F78" s="6">
        <f ca="1">[4]RENewCap!F397</f>
        <v>0</v>
      </c>
      <c r="G78" s="6">
        <f ca="1">[4]RENewCap!G397</f>
        <v>0</v>
      </c>
      <c r="H78" s="6">
        <f ca="1">[4]RENewCap!H397</f>
        <v>0</v>
      </c>
      <c r="I78" s="6">
        <f ca="1">[4]RENewCap!I397</f>
        <v>0</v>
      </c>
      <c r="J78" s="6">
        <f ca="1">[4]RENewCap!J397</f>
        <v>0</v>
      </c>
      <c r="K78" s="6">
        <f ca="1">[4]RENewCap!K397</f>
        <v>0</v>
      </c>
      <c r="L78" s="6">
        <f ca="1">[4]RENewCap!L397</f>
        <v>2</v>
      </c>
      <c r="M78" s="6">
        <f ca="1">[4]RENewCap!M397</f>
        <v>31.88</v>
      </c>
      <c r="N78" s="6">
        <f ca="1">[4]RENewCap!N397</f>
        <v>0</v>
      </c>
      <c r="O78" s="6">
        <f ca="1">[4]RENewCap!O397</f>
        <v>0</v>
      </c>
      <c r="P78" s="6">
        <f ca="1">[4]RENewCap!P397</f>
        <v>0</v>
      </c>
      <c r="Q78" s="6">
        <f ca="1">[4]RENewCap!Q397</f>
        <v>31.88</v>
      </c>
      <c r="R78" s="6"/>
      <c r="S78" s="6"/>
      <c r="T78" s="6"/>
    </row>
    <row r="79" spans="1:20" x14ac:dyDescent="0.25">
      <c r="B79">
        <f ca="1">[4]Sum!B70</f>
        <v>2011</v>
      </c>
      <c r="C79" s="6">
        <f ca="1">[4]RENewCap!C398</f>
        <v>0</v>
      </c>
      <c r="D79" s="6">
        <f ca="1">[4]RENewCap!D398</f>
        <v>302.10000000000002</v>
      </c>
      <c r="E79" s="6">
        <f ca="1">[4]RENewCap!E398</f>
        <v>3033</v>
      </c>
      <c r="F79" s="6">
        <f ca="1">[4]RENewCap!F398</f>
        <v>0</v>
      </c>
      <c r="G79" s="6">
        <f ca="1">[4]RENewCap!G398</f>
        <v>0</v>
      </c>
      <c r="H79" s="6">
        <f ca="1">[4]RENewCap!H398</f>
        <v>0</v>
      </c>
      <c r="I79" s="6">
        <f ca="1">[4]RENewCap!I398</f>
        <v>0</v>
      </c>
      <c r="J79" s="6">
        <f ca="1">[4]RENewCap!J398</f>
        <v>0</v>
      </c>
      <c r="K79" s="6">
        <f ca="1">[4]RENewCap!K398</f>
        <v>0</v>
      </c>
      <c r="L79" s="6">
        <f ca="1">[4]RENewCap!L398</f>
        <v>3335.1</v>
      </c>
      <c r="M79" s="6">
        <f ca="1">[4]RENewCap!M398</f>
        <v>1309.6599999999999</v>
      </c>
      <c r="N79" s="6">
        <f ca="1">[4]RENewCap!N398</f>
        <v>0</v>
      </c>
      <c r="O79" s="6">
        <f ca="1">[4]RENewCap!O398</f>
        <v>0</v>
      </c>
      <c r="P79" s="6">
        <f ca="1">[4]RENewCap!P398</f>
        <v>0</v>
      </c>
      <c r="Q79" s="6">
        <f ca="1">[4]RENewCap!Q398</f>
        <v>1309.6599999999999</v>
      </c>
      <c r="R79" s="6"/>
      <c r="S79" s="6"/>
      <c r="T79" s="6"/>
    </row>
    <row r="80" spans="1:20" x14ac:dyDescent="0.25">
      <c r="B80">
        <f ca="1">[4]Sum!B71</f>
        <v>2012</v>
      </c>
      <c r="C80" s="6">
        <f ca="1">[4]RENewCap!C399</f>
        <v>0</v>
      </c>
      <c r="D80" s="6">
        <f ca="1">[4]RENewCap!D399</f>
        <v>261.33999999999997</v>
      </c>
      <c r="E80" s="6">
        <f ca="1">[4]RENewCap!E399</f>
        <v>4366</v>
      </c>
      <c r="F80" s="6">
        <f ca="1">[4]RENewCap!F399</f>
        <v>0</v>
      </c>
      <c r="G80" s="6">
        <f ca="1">[4]RENewCap!G399</f>
        <v>0</v>
      </c>
      <c r="H80" s="6">
        <f ca="1">[4]RENewCap!H399</f>
        <v>30</v>
      </c>
      <c r="I80" s="6">
        <f ca="1">[4]RENewCap!I399</f>
        <v>40</v>
      </c>
      <c r="J80" s="6">
        <f ca="1">[4]RENewCap!J399</f>
        <v>0</v>
      </c>
      <c r="K80" s="6">
        <f ca="1">[4]RENewCap!K399</f>
        <v>1</v>
      </c>
      <c r="L80" s="6">
        <f ca="1">[4]RENewCap!L399</f>
        <v>4698.34</v>
      </c>
      <c r="M80" s="6">
        <f ca="1">[4]RENewCap!M399</f>
        <v>891.4799999999999</v>
      </c>
      <c r="N80" s="6">
        <f ca="1">[4]RENewCap!N399</f>
        <v>0</v>
      </c>
      <c r="O80" s="6">
        <f ca="1">[4]RENewCap!O399</f>
        <v>0</v>
      </c>
      <c r="P80" s="6">
        <f ca="1">[4]RENewCap!P399</f>
        <v>0</v>
      </c>
      <c r="Q80" s="6">
        <f ca="1">[4]RENewCap!Q399</f>
        <v>891.4799999999999</v>
      </c>
      <c r="R80" s="6"/>
      <c r="S80" s="6"/>
      <c r="T80" s="6"/>
    </row>
    <row r="81" spans="2:20" x14ac:dyDescent="0.25">
      <c r="B81">
        <f ca="1">[4]Sum!B72</f>
        <v>2013</v>
      </c>
      <c r="C81" s="6">
        <f ca="1">[4]RENewCap!C400</f>
        <v>0</v>
      </c>
      <c r="D81" s="6">
        <f ca="1">[4]RENewCap!D400</f>
        <v>117.89</v>
      </c>
      <c r="E81" s="6">
        <f ca="1">[4]RENewCap!E400</f>
        <v>2371.2999999999997</v>
      </c>
      <c r="F81" s="6">
        <f ca="1">[4]RENewCap!F400</f>
        <v>0</v>
      </c>
      <c r="G81" s="6">
        <f ca="1">[4]RENewCap!G400</f>
        <v>384</v>
      </c>
      <c r="H81" s="6">
        <f ca="1">[4]RENewCap!H400</f>
        <v>35</v>
      </c>
      <c r="I81" s="6">
        <f ca="1">[4]RENewCap!I400</f>
        <v>22.29</v>
      </c>
      <c r="J81" s="6">
        <f ca="1">[4]RENewCap!J400</f>
        <v>0</v>
      </c>
      <c r="K81" s="6">
        <f ca="1">[4]RENewCap!K400</f>
        <v>20</v>
      </c>
      <c r="L81" s="6">
        <f ca="1">[4]RENewCap!L400</f>
        <v>2950.48</v>
      </c>
      <c r="M81" s="6">
        <f ca="1">[4]RENewCap!M400</f>
        <v>273.76</v>
      </c>
      <c r="N81" s="6">
        <f ca="1">[4]RENewCap!N400</f>
        <v>0</v>
      </c>
      <c r="O81" s="6">
        <f ca="1">[4]RENewCap!O400</f>
        <v>0</v>
      </c>
      <c r="P81" s="6">
        <f ca="1">[4]RENewCap!P400</f>
        <v>7.8000000000000007</v>
      </c>
      <c r="Q81" s="6">
        <f ca="1">[4]RENewCap!Q400</f>
        <v>281.56</v>
      </c>
      <c r="R81" s="6"/>
      <c r="S81" s="6"/>
      <c r="T81" s="6"/>
    </row>
    <row r="82" spans="2:20" x14ac:dyDescent="0.25">
      <c r="B82">
        <f ca="1">[4]Sum!B73</f>
        <v>2014</v>
      </c>
      <c r="C82" s="6">
        <f ca="1">[4]RENewCap!C401</f>
        <v>0</v>
      </c>
      <c r="D82" s="6">
        <f ca="1">[4]RENewCap!D401</f>
        <v>144.16</v>
      </c>
      <c r="E82" s="6">
        <f ca="1">[4]RENewCap!E401</f>
        <v>896</v>
      </c>
      <c r="F82" s="6">
        <f ca="1">[4]RENewCap!F401</f>
        <v>0</v>
      </c>
      <c r="G82" s="6">
        <f ca="1">[4]RENewCap!G401</f>
        <v>6</v>
      </c>
      <c r="H82" s="6">
        <f ca="1">[4]RENewCap!H401</f>
        <v>193.8</v>
      </c>
      <c r="I82" s="6">
        <f ca="1">[4]RENewCap!I401</f>
        <v>89.18</v>
      </c>
      <c r="J82" s="6">
        <f ca="1">[4]RENewCap!J401</f>
        <v>0</v>
      </c>
      <c r="K82" s="6">
        <f ca="1">[4]RENewCap!K401</f>
        <v>426.17999999999995</v>
      </c>
      <c r="L82" s="6">
        <f ca="1">[4]RENewCap!L401</f>
        <v>1755.32</v>
      </c>
      <c r="M82" s="6">
        <f ca="1">[4]RENewCap!M401</f>
        <v>210.04</v>
      </c>
      <c r="N82" s="6">
        <f ca="1">[4]RENewCap!N401</f>
        <v>0</v>
      </c>
      <c r="O82" s="6">
        <f ca="1">[4]RENewCap!O401</f>
        <v>303.80000000000007</v>
      </c>
      <c r="P82" s="6">
        <f ca="1">[4]RENewCap!P401</f>
        <v>7</v>
      </c>
      <c r="Q82" s="6">
        <f ca="1">[4]RENewCap!Q401</f>
        <v>520.83999999999992</v>
      </c>
      <c r="R82" s="6"/>
      <c r="S82" s="6"/>
      <c r="T82" s="6"/>
    </row>
    <row r="83" spans="2:20" x14ac:dyDescent="0.25">
      <c r="B83">
        <f ca="1">[4]Sum!B74</f>
        <v>2015</v>
      </c>
      <c r="C83" s="6">
        <f ca="1">[4]RENewCap!C402</f>
        <v>0</v>
      </c>
      <c r="D83" s="6">
        <f ca="1">[4]RENewCap!D402</f>
        <v>2</v>
      </c>
      <c r="E83" s="6">
        <f ca="1">[4]RENewCap!E402</f>
        <v>3089.0600000000004</v>
      </c>
      <c r="F83" s="6">
        <f ca="1">[4]RENewCap!F402</f>
        <v>0</v>
      </c>
      <c r="G83" s="6">
        <f ca="1">[4]RENewCap!G402</f>
        <v>557.41</v>
      </c>
      <c r="H83" s="6">
        <f ca="1">[4]RENewCap!H402</f>
        <v>101.5</v>
      </c>
      <c r="I83" s="6">
        <f ca="1">[4]RENewCap!I402</f>
        <v>174.2</v>
      </c>
      <c r="J83" s="6">
        <f ca="1">[4]RENewCap!J402</f>
        <v>0</v>
      </c>
      <c r="K83" s="6">
        <f ca="1">[4]RENewCap!K402</f>
        <v>506.04</v>
      </c>
      <c r="L83" s="6">
        <f ca="1">[4]RENewCap!L402</f>
        <v>4430.21</v>
      </c>
      <c r="M83" s="6">
        <f ca="1">[4]RENewCap!M402</f>
        <v>161.63</v>
      </c>
      <c r="N83" s="6">
        <f ca="1">[4]RENewCap!N402</f>
        <v>0</v>
      </c>
      <c r="O83" s="6">
        <f ca="1">[4]RENewCap!O402</f>
        <v>52.16</v>
      </c>
      <c r="P83" s="6">
        <f ca="1">[4]RENewCap!P402</f>
        <v>2.7800000000000002</v>
      </c>
      <c r="Q83" s="6">
        <f ca="1">[4]RENewCap!Q402</f>
        <v>216.57</v>
      </c>
      <c r="R83" s="6"/>
      <c r="S83" s="6"/>
      <c r="T83" s="6"/>
    </row>
    <row r="84" spans="2:20" x14ac:dyDescent="0.25">
      <c r="B84">
        <f ca="1">[4]Sum!B75</f>
        <v>2016</v>
      </c>
      <c r="C84" s="6">
        <f ca="1">[4]RENewCap!C403</f>
        <v>250</v>
      </c>
      <c r="D84" s="6">
        <f ca="1">[4]RENewCap!D403</f>
        <v>2</v>
      </c>
      <c r="E84" s="6">
        <f ca="1">[4]RENewCap!E403</f>
        <v>2792.9</v>
      </c>
      <c r="F84" s="6">
        <f ca="1">[4]RENewCap!F403</f>
        <v>0</v>
      </c>
      <c r="G84" s="6">
        <f ca="1">[4]RENewCap!G403</f>
        <v>26</v>
      </c>
      <c r="H84" s="6">
        <f ca="1">[4]RENewCap!H403</f>
        <v>102.4</v>
      </c>
      <c r="I84" s="6">
        <f ca="1">[4]RENewCap!I403</f>
        <v>294.7</v>
      </c>
      <c r="J84" s="6">
        <f ca="1">[4]RENewCap!J403</f>
        <v>0</v>
      </c>
      <c r="K84" s="6">
        <f ca="1">[4]RENewCap!K403</f>
        <v>42.36</v>
      </c>
      <c r="L84" s="6">
        <f ca="1">[4]RENewCap!L403</f>
        <v>3510.36</v>
      </c>
      <c r="M84" s="6">
        <f ca="1">[4]RENewCap!M403</f>
        <v>189.02</v>
      </c>
      <c r="N84" s="6">
        <f ca="1">[4]RENewCap!N403</f>
        <v>0</v>
      </c>
      <c r="O84" s="6">
        <f ca="1">[4]RENewCap!O403</f>
        <v>162.91000000000003</v>
      </c>
      <c r="P84" s="6">
        <f ca="1">[4]RENewCap!P403</f>
        <v>8</v>
      </c>
      <c r="Q84" s="6">
        <f ca="1">[4]RENewCap!Q403</f>
        <v>359.92999999999995</v>
      </c>
      <c r="R84" s="6"/>
      <c r="S84" s="6"/>
      <c r="T84" s="6"/>
    </row>
    <row r="85" spans="2:20" x14ac:dyDescent="0.25">
      <c r="B85">
        <f ca="1">[4]Sum!B76</f>
        <v>2017</v>
      </c>
      <c r="C85" s="6">
        <f ca="1">[4]RENewCap!C404</f>
        <v>0</v>
      </c>
      <c r="D85" s="6">
        <f ca="1">[4]RENewCap!D404</f>
        <v>2</v>
      </c>
      <c r="E85" s="6">
        <f ca="1">[4]RENewCap!E404</f>
        <v>2019.27</v>
      </c>
      <c r="F85" s="6">
        <f ca="1">[4]RENewCap!F404</f>
        <v>0</v>
      </c>
      <c r="G85" s="6">
        <f ca="1">[4]RENewCap!G404</f>
        <v>3279.2</v>
      </c>
      <c r="H85" s="6">
        <f ca="1">[4]RENewCap!H404</f>
        <v>9.59</v>
      </c>
      <c r="I85" s="6">
        <f ca="1">[4]RENewCap!I404</f>
        <v>32.72</v>
      </c>
      <c r="J85" s="6">
        <f ca="1">[4]RENewCap!J404</f>
        <v>0</v>
      </c>
      <c r="K85" s="6">
        <f ca="1">[4]RENewCap!K404</f>
        <v>14.57</v>
      </c>
      <c r="L85" s="6">
        <f ca="1">[4]RENewCap!L404</f>
        <v>5357.35</v>
      </c>
      <c r="M85" s="6">
        <f ca="1">[4]RENewCap!M404</f>
        <v>194.22000000000003</v>
      </c>
      <c r="N85" s="6">
        <f ca="1">[4]RENewCap!N404</f>
        <v>0</v>
      </c>
      <c r="O85" s="6">
        <f ca="1">[4]RENewCap!O404</f>
        <v>171.59999999999997</v>
      </c>
      <c r="P85" s="6">
        <f ca="1">[4]RENewCap!P404</f>
        <v>0</v>
      </c>
      <c r="Q85" s="6">
        <f ca="1">[4]RENewCap!Q404</f>
        <v>365.82000000000005</v>
      </c>
      <c r="R85" s="6"/>
      <c r="S85" s="6"/>
      <c r="T85" s="6"/>
    </row>
    <row r="86" spans="2:20" x14ac:dyDescent="0.25">
      <c r="B86">
        <f ca="1">[4]Sum!B77</f>
        <v>2018</v>
      </c>
      <c r="C86" s="6">
        <f ca="1">[4]RENewCap!C405</f>
        <v>80.3</v>
      </c>
      <c r="D86" s="6">
        <f ca="1">[4]RENewCap!D405</f>
        <v>2</v>
      </c>
      <c r="E86" s="6">
        <f ca="1">[4]RENewCap!E405</f>
        <v>1800</v>
      </c>
      <c r="F86" s="6">
        <f ca="1">[4]RENewCap!F405</f>
        <v>0</v>
      </c>
      <c r="G86" s="6">
        <f ca="1">[4]RENewCap!G405</f>
        <v>1005.77</v>
      </c>
      <c r="H86" s="6">
        <f ca="1">[4]RENewCap!H405</f>
        <v>160.38</v>
      </c>
      <c r="I86" s="6">
        <f ca="1">[4]RENewCap!I405</f>
        <v>4.21</v>
      </c>
      <c r="J86" s="6">
        <f ca="1">[4]RENewCap!J405</f>
        <v>0</v>
      </c>
      <c r="K86" s="6">
        <f ca="1">[4]RENewCap!K405</f>
        <v>15.28</v>
      </c>
      <c r="L86" s="6">
        <f ca="1">[4]RENewCap!L405</f>
        <v>3067.9399999999996</v>
      </c>
      <c r="M86" s="6">
        <f ca="1">[4]RENewCap!M405</f>
        <v>204.32999999999998</v>
      </c>
      <c r="N86" s="6">
        <f ca="1">[4]RENewCap!N405</f>
        <v>0</v>
      </c>
      <c r="O86" s="6">
        <f ca="1">[4]RENewCap!O405</f>
        <v>133.26</v>
      </c>
      <c r="P86" s="6">
        <f ca="1">[4]RENewCap!P405</f>
        <v>0</v>
      </c>
      <c r="Q86" s="6">
        <f ca="1">[4]RENewCap!Q405</f>
        <v>337.59000000000003</v>
      </c>
      <c r="R86" s="6"/>
      <c r="S86" s="6"/>
      <c r="T86" s="6"/>
    </row>
    <row r="87" spans="2:20" x14ac:dyDescent="0.25">
      <c r="B87">
        <f ca="1">[4]Sum!B78</f>
        <v>2019</v>
      </c>
      <c r="C87" s="6">
        <f ca="1">[4]RENewCap!C406</f>
        <v>0</v>
      </c>
      <c r="D87" s="6">
        <f ca="1">[4]RENewCap!D406</f>
        <v>2</v>
      </c>
      <c r="E87" s="6">
        <f ca="1">[4]RENewCap!E406</f>
        <v>1902.49</v>
      </c>
      <c r="F87" s="6">
        <f ca="1">[4]RENewCap!F406</f>
        <v>0</v>
      </c>
      <c r="G87" s="6">
        <f ca="1">[4]RENewCap!G406</f>
        <v>591.49</v>
      </c>
      <c r="H87" s="6">
        <f ca="1">[4]RENewCap!H406</f>
        <v>24.019999999999996</v>
      </c>
      <c r="I87" s="6">
        <f ca="1">[4]RENewCap!I406</f>
        <v>83.84</v>
      </c>
      <c r="J87" s="6">
        <f ca="1">[4]RENewCap!J406</f>
        <v>0</v>
      </c>
      <c r="K87" s="6">
        <f ca="1">[4]RENewCap!K406</f>
        <v>16.3</v>
      </c>
      <c r="L87" s="6">
        <f ca="1">[4]RENewCap!L406</f>
        <v>2620.1400000000003</v>
      </c>
      <c r="M87" s="6">
        <f ca="1">[4]RENewCap!M406</f>
        <v>210.84</v>
      </c>
      <c r="N87" s="6">
        <f ca="1">[4]RENewCap!N406</f>
        <v>0</v>
      </c>
      <c r="O87" s="6">
        <f ca="1">[4]RENewCap!O406</f>
        <v>95.08</v>
      </c>
      <c r="P87" s="6">
        <f ca="1">[4]RENewCap!P406</f>
        <v>7.6</v>
      </c>
      <c r="Q87" s="6">
        <f ca="1">[4]RENewCap!Q406</f>
        <v>313.52000000000004</v>
      </c>
      <c r="R87" s="6"/>
      <c r="S87" s="6"/>
      <c r="T87" s="6"/>
    </row>
    <row r="88" spans="2:20" x14ac:dyDescent="0.25">
      <c r="B88">
        <f ca="1">[4]Sum!B79</f>
        <v>2020</v>
      </c>
      <c r="C88" s="6">
        <f ca="1">[4]RENewCap!C407</f>
        <v>0</v>
      </c>
      <c r="D88" s="6">
        <f ca="1">[4]RENewCap!D407</f>
        <v>2</v>
      </c>
      <c r="E88" s="6">
        <f ca="1">[4]RENewCap!E407</f>
        <v>1313.59</v>
      </c>
      <c r="F88" s="6">
        <f ca="1">[4]RENewCap!F407</f>
        <v>0</v>
      </c>
      <c r="G88" s="6">
        <f ca="1">[4]RENewCap!G407</f>
        <v>1620.8</v>
      </c>
      <c r="H88" s="6">
        <f ca="1">[4]RENewCap!H407</f>
        <v>22.310000000000002</v>
      </c>
      <c r="I88" s="6">
        <f ca="1">[4]RENewCap!I407</f>
        <v>0</v>
      </c>
      <c r="J88" s="6">
        <f ca="1">[4]RENewCap!J407</f>
        <v>0</v>
      </c>
      <c r="K88" s="6">
        <f ca="1">[4]RENewCap!K407</f>
        <v>17.97</v>
      </c>
      <c r="L88" s="6">
        <f ca="1">[4]RENewCap!L407</f>
        <v>2976.67</v>
      </c>
      <c r="M88" s="6">
        <f ca="1">[4]RENewCap!M407</f>
        <v>171.77999999999997</v>
      </c>
      <c r="N88" s="6">
        <f ca="1">[4]RENewCap!N407</f>
        <v>0</v>
      </c>
      <c r="O88" s="6">
        <f ca="1">[4]RENewCap!O407</f>
        <v>155.72999999999999</v>
      </c>
      <c r="P88" s="6">
        <f ca="1">[4]RENewCap!P407</f>
        <v>10</v>
      </c>
      <c r="Q88" s="6">
        <f ca="1">[4]RENewCap!Q407</f>
        <v>337.50999999999993</v>
      </c>
      <c r="R88" s="6"/>
      <c r="S88" s="6"/>
      <c r="T88" s="6"/>
    </row>
    <row r="89" spans="2:20" x14ac:dyDescent="0.25">
      <c r="B89">
        <f ca="1">[4]Sum!B80</f>
        <v>2021</v>
      </c>
      <c r="C89" s="6">
        <f ca="1">[4]RENewCap!C408</f>
        <v>0</v>
      </c>
      <c r="D89" s="6">
        <f ca="1">[4]RENewCap!D408</f>
        <v>2</v>
      </c>
      <c r="E89" s="6">
        <f ca="1">[4]RENewCap!E408</f>
        <v>274.54000000000002</v>
      </c>
      <c r="F89" s="6">
        <f ca="1">[4]RENewCap!F408</f>
        <v>0</v>
      </c>
      <c r="G89" s="6">
        <f ca="1">[4]RENewCap!G408</f>
        <v>1590.13</v>
      </c>
      <c r="H89" s="6">
        <f ca="1">[4]RENewCap!H408</f>
        <v>36.11</v>
      </c>
      <c r="I89" s="6">
        <f ca="1">[4]RENewCap!I408</f>
        <v>59.25</v>
      </c>
      <c r="J89" s="6">
        <f ca="1">[4]RENewCap!J408</f>
        <v>0</v>
      </c>
      <c r="K89" s="6">
        <f ca="1">[4]RENewCap!K408</f>
        <v>20.76</v>
      </c>
      <c r="L89" s="6">
        <f ca="1">[4]RENewCap!L408</f>
        <v>1982.79</v>
      </c>
      <c r="M89" s="6">
        <f ca="1">[4]RENewCap!M408</f>
        <v>1486.1599999999999</v>
      </c>
      <c r="N89" s="6">
        <f ca="1">[4]RENewCap!N408</f>
        <v>0</v>
      </c>
      <c r="O89" s="6">
        <f ca="1">[4]RENewCap!O408</f>
        <v>195.24</v>
      </c>
      <c r="P89" s="6">
        <f ca="1">[4]RENewCap!P408</f>
        <v>2.2000000000000002</v>
      </c>
      <c r="Q89" s="6">
        <f ca="1">[4]RENewCap!Q408</f>
        <v>1683.6</v>
      </c>
      <c r="R89" s="6"/>
      <c r="S89" s="6"/>
      <c r="T89" s="6"/>
    </row>
    <row r="90" spans="2:20" x14ac:dyDescent="0.25">
      <c r="B90">
        <f ca="1">[4]Sum!B81</f>
        <v>2022</v>
      </c>
      <c r="C90" s="6">
        <f ca="1">[4]RENewCap!C409</f>
        <v>0</v>
      </c>
      <c r="D90" s="6">
        <f ca="1">[4]RENewCap!D409</f>
        <v>2</v>
      </c>
      <c r="E90" s="6">
        <f ca="1">[4]RENewCap!E409</f>
        <v>110.11</v>
      </c>
      <c r="F90" s="6">
        <f ca="1">[4]RENewCap!F409</f>
        <v>0</v>
      </c>
      <c r="G90" s="6">
        <f ca="1">[4]RENewCap!G409</f>
        <v>1670.5</v>
      </c>
      <c r="H90" s="6">
        <f ca="1">[4]RENewCap!H409</f>
        <v>42.93</v>
      </c>
      <c r="I90" s="6">
        <f ca="1">[4]RENewCap!I409</f>
        <v>49.809999999999995</v>
      </c>
      <c r="J90" s="6">
        <f ca="1">[4]RENewCap!J409</f>
        <v>0</v>
      </c>
      <c r="K90" s="6">
        <f ca="1">[4]RENewCap!K409</f>
        <v>20.07</v>
      </c>
      <c r="L90" s="6">
        <f ca="1">[4]RENewCap!L409</f>
        <v>1895.42</v>
      </c>
      <c r="M90" s="6">
        <f ca="1">[4]RENewCap!M409</f>
        <v>1072.2099999999998</v>
      </c>
      <c r="N90" s="6">
        <f ca="1">[4]RENewCap!N409</f>
        <v>0</v>
      </c>
      <c r="O90" s="6">
        <f ca="1">[4]RENewCap!O409</f>
        <v>181.66</v>
      </c>
      <c r="P90" s="6">
        <f ca="1">[4]RENewCap!P409</f>
        <v>2.0699999999999998</v>
      </c>
      <c r="Q90" s="6">
        <f ca="1">[4]RENewCap!Q409</f>
        <v>1255.9399999999998</v>
      </c>
      <c r="R90" s="6"/>
      <c r="S90" s="6"/>
      <c r="T90" s="6"/>
    </row>
    <row r="91" spans="2:20" x14ac:dyDescent="0.25">
      <c r="B91">
        <f ca="1">[4]Sum!B82</f>
        <v>2023</v>
      </c>
      <c r="C91" s="6">
        <f ca="1">[4]RENewCap!C410</f>
        <v>0</v>
      </c>
      <c r="D91" s="6">
        <f ca="1">[4]RENewCap!D410</f>
        <v>2</v>
      </c>
      <c r="E91" s="6">
        <f ca="1">[4]RENewCap!E410</f>
        <v>85.26</v>
      </c>
      <c r="F91" s="6">
        <f ca="1">[4]RENewCap!F410</f>
        <v>0</v>
      </c>
      <c r="G91" s="6">
        <f ca="1">[4]RENewCap!G410</f>
        <v>1590.87</v>
      </c>
      <c r="H91" s="6">
        <f ca="1">[4]RENewCap!H410</f>
        <v>412.6</v>
      </c>
      <c r="I91" s="6">
        <f ca="1">[4]RENewCap!I410</f>
        <v>241.85</v>
      </c>
      <c r="J91" s="6">
        <f ca="1">[4]RENewCap!J410</f>
        <v>0</v>
      </c>
      <c r="K91" s="6">
        <f ca="1">[4]RENewCap!K410</f>
        <v>21.18</v>
      </c>
      <c r="L91" s="6">
        <f ca="1">[4]RENewCap!L410</f>
        <v>2353.7599999999998</v>
      </c>
      <c r="M91" s="6">
        <f ca="1">[4]RENewCap!M410</f>
        <v>269.35000000000002</v>
      </c>
      <c r="N91" s="6">
        <f ca="1">[4]RENewCap!N410</f>
        <v>0</v>
      </c>
      <c r="O91" s="6">
        <f ca="1">[4]RENewCap!O410</f>
        <v>189.1</v>
      </c>
      <c r="P91" s="6">
        <f ca="1">[4]RENewCap!P410</f>
        <v>9.9700000000000006</v>
      </c>
      <c r="Q91" s="6">
        <f ca="1">[4]RENewCap!Q410</f>
        <v>468.42</v>
      </c>
      <c r="R91" s="6"/>
      <c r="S91" s="6"/>
      <c r="T91" s="6"/>
    </row>
    <row r="92" spans="2:20" x14ac:dyDescent="0.25">
      <c r="B92">
        <f ca="1">[4]Sum!B83</f>
        <v>2024</v>
      </c>
      <c r="C92" s="6">
        <f ca="1">[4]RENewCap!C411</f>
        <v>0</v>
      </c>
      <c r="D92" s="6">
        <f ca="1">[4]RENewCap!D411</f>
        <v>2</v>
      </c>
      <c r="E92" s="6">
        <f ca="1">[4]RENewCap!E411</f>
        <v>48.690000000000005</v>
      </c>
      <c r="F92" s="6">
        <f ca="1">[4]RENewCap!F411</f>
        <v>0</v>
      </c>
      <c r="G92" s="6">
        <f ca="1">[4]RENewCap!G411</f>
        <v>1005.51</v>
      </c>
      <c r="H92" s="6">
        <f ca="1">[4]RENewCap!H411</f>
        <v>252.77000000000004</v>
      </c>
      <c r="I92" s="6">
        <f ca="1">[4]RENewCap!I411</f>
        <v>1226.1299999999999</v>
      </c>
      <c r="J92" s="6">
        <f ca="1">[4]RENewCap!J411</f>
        <v>0</v>
      </c>
      <c r="K92" s="6">
        <f ca="1">[4]RENewCap!K411</f>
        <v>22.58</v>
      </c>
      <c r="L92" s="6">
        <f ca="1">[4]RENewCap!L411</f>
        <v>2557.6799999999998</v>
      </c>
      <c r="M92" s="6">
        <f ca="1">[4]RENewCap!M411</f>
        <v>136.07</v>
      </c>
      <c r="N92" s="6">
        <f ca="1">[4]RENewCap!N411</f>
        <v>0</v>
      </c>
      <c r="O92" s="6">
        <f ca="1">[4]RENewCap!O411</f>
        <v>232.81</v>
      </c>
      <c r="P92" s="6">
        <f ca="1">[4]RENewCap!P411</f>
        <v>3.3100000000000005</v>
      </c>
      <c r="Q92" s="6">
        <f ca="1">[4]RENewCap!Q411</f>
        <v>372.18999999999994</v>
      </c>
      <c r="R92" s="6"/>
      <c r="S92" s="6"/>
      <c r="T92" s="6"/>
    </row>
    <row r="93" spans="2:20" x14ac:dyDescent="0.25">
      <c r="B93">
        <f ca="1">[4]Sum!B84</f>
        <v>2025</v>
      </c>
      <c r="C93" s="6">
        <f ca="1">[4]RENewCap!C412</f>
        <v>0</v>
      </c>
      <c r="D93" s="6">
        <f ca="1">[4]RENewCap!D412</f>
        <v>2</v>
      </c>
      <c r="E93" s="6">
        <f ca="1">[4]RENewCap!E412</f>
        <v>71.16</v>
      </c>
      <c r="F93" s="6">
        <f ca="1">[4]RENewCap!F412</f>
        <v>0</v>
      </c>
      <c r="G93" s="6">
        <f ca="1">[4]RENewCap!G412</f>
        <v>1091.54</v>
      </c>
      <c r="H93" s="6">
        <f ca="1">[4]RENewCap!H412</f>
        <v>320.39999999999998</v>
      </c>
      <c r="I93" s="6">
        <f ca="1">[4]RENewCap!I412</f>
        <v>1427.2199999999998</v>
      </c>
      <c r="J93" s="6">
        <f ca="1">[4]RENewCap!J412</f>
        <v>1.07</v>
      </c>
      <c r="K93" s="6">
        <f ca="1">[4]RENewCap!K412</f>
        <v>71.19</v>
      </c>
      <c r="L93" s="6">
        <f ca="1">[4]RENewCap!L412</f>
        <v>2984.58</v>
      </c>
      <c r="M93" s="6">
        <f ca="1">[4]RENewCap!M412</f>
        <v>206.99</v>
      </c>
      <c r="N93" s="6">
        <f ca="1">[4]RENewCap!N412</f>
        <v>0</v>
      </c>
      <c r="O93" s="6">
        <f ca="1">[4]RENewCap!O412</f>
        <v>227.96</v>
      </c>
      <c r="P93" s="6">
        <f ca="1">[4]RENewCap!P412</f>
        <v>1.74</v>
      </c>
      <c r="Q93" s="6">
        <f ca="1">[4]RENewCap!Q412</f>
        <v>436.69000000000005</v>
      </c>
      <c r="R93" s="6"/>
      <c r="S93" s="6"/>
      <c r="T93" s="6"/>
    </row>
    <row r="94" spans="2:20" x14ac:dyDescent="0.25">
      <c r="B94">
        <f ca="1">[4]Sum!B85</f>
        <v>2026</v>
      </c>
      <c r="C94" s="6">
        <f ca="1">[4]RENewCap!C413</f>
        <v>9.06</v>
      </c>
      <c r="D94" s="6">
        <f ca="1">[4]RENewCap!D413</f>
        <v>2</v>
      </c>
      <c r="E94" s="6">
        <f ca="1">[4]RENewCap!E413</f>
        <v>3.57</v>
      </c>
      <c r="F94" s="6">
        <f ca="1">[4]RENewCap!F413</f>
        <v>0</v>
      </c>
      <c r="G94" s="6">
        <f ca="1">[4]RENewCap!G413</f>
        <v>1171.3000000000002</v>
      </c>
      <c r="H94" s="6">
        <f ca="1">[4]RENewCap!H413</f>
        <v>339.36</v>
      </c>
      <c r="I94" s="6">
        <f ca="1">[4]RENewCap!I413</f>
        <v>1495.82</v>
      </c>
      <c r="J94" s="6">
        <f ca="1">[4]RENewCap!J413</f>
        <v>11.07</v>
      </c>
      <c r="K94" s="6">
        <f ca="1">[4]RENewCap!K413</f>
        <v>29.96</v>
      </c>
      <c r="L94" s="6">
        <f ca="1">[4]RENewCap!L413</f>
        <v>3062.1399999999994</v>
      </c>
      <c r="M94" s="6">
        <f ca="1">[4]RENewCap!M413</f>
        <v>197.75</v>
      </c>
      <c r="N94" s="6">
        <f ca="1">[4]RENewCap!N413</f>
        <v>0</v>
      </c>
      <c r="O94" s="6">
        <f ca="1">[4]RENewCap!O413</f>
        <v>249.60999999999999</v>
      </c>
      <c r="P94" s="6">
        <f ca="1">[4]RENewCap!P413</f>
        <v>47.89</v>
      </c>
      <c r="Q94" s="6">
        <f ca="1">[4]RENewCap!Q413</f>
        <v>495.25000000000006</v>
      </c>
      <c r="R94" s="6"/>
      <c r="S94" s="6"/>
      <c r="T94" s="6"/>
    </row>
    <row r="95" spans="2:20" x14ac:dyDescent="0.25">
      <c r="B95">
        <f ca="1">[4]Sum!B86</f>
        <v>2027</v>
      </c>
      <c r="C95" s="6">
        <f ca="1">[4]RENewCap!C414</f>
        <v>50.23</v>
      </c>
      <c r="D95" s="6">
        <f ca="1">[4]RENewCap!D414</f>
        <v>2</v>
      </c>
      <c r="E95" s="6">
        <f ca="1">[4]RENewCap!E414</f>
        <v>100.7</v>
      </c>
      <c r="F95" s="6">
        <f ca="1">[4]RENewCap!F414</f>
        <v>0</v>
      </c>
      <c r="G95" s="6">
        <f ca="1">[4]RENewCap!G414</f>
        <v>183</v>
      </c>
      <c r="H95" s="6">
        <f ca="1">[4]RENewCap!H414</f>
        <v>974.01</v>
      </c>
      <c r="I95" s="6">
        <f ca="1">[4]RENewCap!I414</f>
        <v>624.21999999999991</v>
      </c>
      <c r="J95" s="6">
        <f ca="1">[4]RENewCap!J414</f>
        <v>135.26999999999998</v>
      </c>
      <c r="K95" s="6">
        <f ca="1">[4]RENewCap!K414</f>
        <v>31.4</v>
      </c>
      <c r="L95" s="6">
        <f ca="1">[4]RENewCap!L414</f>
        <v>2100.83</v>
      </c>
      <c r="M95" s="6">
        <f ca="1">[4]RENewCap!M414</f>
        <v>212.63</v>
      </c>
      <c r="N95" s="6">
        <f ca="1">[4]RENewCap!N414</f>
        <v>0</v>
      </c>
      <c r="O95" s="6">
        <f ca="1">[4]RENewCap!O414</f>
        <v>425.98999999999995</v>
      </c>
      <c r="P95" s="6">
        <f ca="1">[4]RENewCap!P414</f>
        <v>76.59</v>
      </c>
      <c r="Q95" s="6">
        <f ca="1">[4]RENewCap!Q414</f>
        <v>715.21</v>
      </c>
      <c r="R95" s="6"/>
      <c r="S95" s="6"/>
      <c r="T95" s="6"/>
    </row>
    <row r="96" spans="2:20" x14ac:dyDescent="0.25">
      <c r="B96">
        <f ca="1">[4]Sum!B87</f>
        <v>2028</v>
      </c>
      <c r="C96" s="6">
        <f ca="1">[4]RENewCap!C415</f>
        <v>0</v>
      </c>
      <c r="D96" s="6">
        <f ca="1">[4]RENewCap!D415</f>
        <v>2</v>
      </c>
      <c r="E96" s="6">
        <f ca="1">[4]RENewCap!E415</f>
        <v>226.67</v>
      </c>
      <c r="F96" s="6">
        <f ca="1">[4]RENewCap!F415</f>
        <v>0</v>
      </c>
      <c r="G96" s="6">
        <f ca="1">[4]RENewCap!G415</f>
        <v>156</v>
      </c>
      <c r="H96" s="6">
        <f ca="1">[4]RENewCap!H415</f>
        <v>1437.54</v>
      </c>
      <c r="I96" s="6">
        <f ca="1">[4]RENewCap!I415</f>
        <v>594.91000000000008</v>
      </c>
      <c r="J96" s="6">
        <f ca="1">[4]RENewCap!J415</f>
        <v>328.81</v>
      </c>
      <c r="K96" s="6">
        <f ca="1">[4]RENewCap!K415</f>
        <v>32.54</v>
      </c>
      <c r="L96" s="6">
        <f ca="1">[4]RENewCap!L415</f>
        <v>2778.47</v>
      </c>
      <c r="M96" s="6">
        <f ca="1">[4]RENewCap!M415</f>
        <v>255.51</v>
      </c>
      <c r="N96" s="6">
        <f ca="1">[4]RENewCap!N415</f>
        <v>0</v>
      </c>
      <c r="O96" s="6">
        <f ca="1">[4]RENewCap!O415</f>
        <v>273.65999999999997</v>
      </c>
      <c r="P96" s="6">
        <f ca="1">[4]RENewCap!P415</f>
        <v>34.880000000000003</v>
      </c>
      <c r="Q96" s="6">
        <f ca="1">[4]RENewCap!Q415</f>
        <v>564.04999999999995</v>
      </c>
      <c r="R96" s="6"/>
      <c r="S96" s="6"/>
      <c r="T96" s="6"/>
    </row>
    <row r="97" spans="1:27" x14ac:dyDescent="0.25">
      <c r="B97">
        <f ca="1">[4]Sum!B88</f>
        <v>2029</v>
      </c>
      <c r="C97" s="6">
        <f ca="1">[4]RENewCap!C416</f>
        <v>0</v>
      </c>
      <c r="D97" s="6">
        <f ca="1">[4]RENewCap!D416</f>
        <v>2</v>
      </c>
      <c r="E97" s="6">
        <f ca="1">[4]RENewCap!E416</f>
        <v>7.69</v>
      </c>
      <c r="F97" s="6">
        <f ca="1">[4]RENewCap!F416</f>
        <v>0</v>
      </c>
      <c r="G97" s="6">
        <f ca="1">[4]RENewCap!G416</f>
        <v>0</v>
      </c>
      <c r="H97" s="6">
        <f ca="1">[4]RENewCap!H416</f>
        <v>908.37</v>
      </c>
      <c r="I97" s="6">
        <f ca="1">[4]RENewCap!I416</f>
        <v>590.04</v>
      </c>
      <c r="J97" s="6">
        <f ca="1">[4]RENewCap!J416</f>
        <v>829.43999999999994</v>
      </c>
      <c r="K97" s="6">
        <f ca="1">[4]RENewCap!K416</f>
        <v>35.370000000000005</v>
      </c>
      <c r="L97" s="6">
        <f ca="1">[4]RENewCap!L416</f>
        <v>2372.91</v>
      </c>
      <c r="M97" s="6">
        <f ca="1">[4]RENewCap!M416</f>
        <v>166.83</v>
      </c>
      <c r="N97" s="6">
        <f ca="1">[4]RENewCap!N416</f>
        <v>0</v>
      </c>
      <c r="O97" s="6">
        <f ca="1">[4]RENewCap!O416</f>
        <v>277.34999999999997</v>
      </c>
      <c r="P97" s="6">
        <f ca="1">[4]RENewCap!P416</f>
        <v>643.58000000000004</v>
      </c>
      <c r="Q97" s="6">
        <f ca="1">[4]RENewCap!Q416</f>
        <v>1087.76</v>
      </c>
      <c r="R97" s="6"/>
      <c r="S97" s="6"/>
      <c r="T97" s="6"/>
    </row>
    <row r="98" spans="1:27" x14ac:dyDescent="0.25">
      <c r="B98">
        <f ca="1">[4]Sum!B89</f>
        <v>2030</v>
      </c>
      <c r="C98" s="6">
        <f ca="1">[4]RENewCap!C417</f>
        <v>0</v>
      </c>
      <c r="D98" s="6">
        <f ca="1">[4]RENewCap!D417</f>
        <v>2</v>
      </c>
      <c r="E98" s="6">
        <f ca="1">[4]RENewCap!E417</f>
        <v>0</v>
      </c>
      <c r="F98" s="6">
        <f ca="1">[4]RENewCap!F417</f>
        <v>0</v>
      </c>
      <c r="G98" s="6">
        <f ca="1">[4]RENewCap!G417</f>
        <v>115.08</v>
      </c>
      <c r="H98" s="6">
        <f ca="1">[4]RENewCap!H417</f>
        <v>203.39</v>
      </c>
      <c r="I98" s="6">
        <f ca="1">[4]RENewCap!I417</f>
        <v>554.13</v>
      </c>
      <c r="J98" s="6">
        <f ca="1">[4]RENewCap!J417</f>
        <v>807.25999999999988</v>
      </c>
      <c r="K98" s="6">
        <f ca="1">[4]RENewCap!K417</f>
        <v>30.61</v>
      </c>
      <c r="L98" s="6">
        <f ca="1">[4]RENewCap!L417</f>
        <v>1712.4700000000003</v>
      </c>
      <c r="M98" s="6">
        <f ca="1">[4]RENewCap!M417</f>
        <v>307.19</v>
      </c>
      <c r="N98" s="6">
        <f ca="1">[4]RENewCap!N417</f>
        <v>0</v>
      </c>
      <c r="O98" s="6">
        <f ca="1">[4]RENewCap!O417</f>
        <v>215.57000000000002</v>
      </c>
      <c r="P98" s="6">
        <f ca="1">[4]RENewCap!P417</f>
        <v>991.17</v>
      </c>
      <c r="Q98" s="6">
        <f ca="1">[4]RENewCap!Q417</f>
        <v>1513.9300000000003</v>
      </c>
      <c r="R98" s="6"/>
      <c r="S98" s="6"/>
      <c r="T98" s="6"/>
    </row>
    <row r="100" spans="1:27" ht="18" thickBot="1" x14ac:dyDescent="0.35">
      <c r="C100" s="4" t="s">
        <v>8</v>
      </c>
      <c r="D100" s="11"/>
      <c r="E100" s="11"/>
      <c r="T100" s="10"/>
      <c r="X100" t="str">
        <f>K101</f>
        <v>Average Generation cost ($/MWh)</v>
      </c>
    </row>
    <row r="101" spans="1:27" ht="60" customHeight="1" thickTop="1" x14ac:dyDescent="0.25">
      <c r="C101" s="12" t="s">
        <v>24</v>
      </c>
      <c r="D101" s="12" t="s">
        <v>39</v>
      </c>
      <c r="E101" s="12" t="s">
        <v>26</v>
      </c>
      <c r="F101" s="12" t="s">
        <v>21</v>
      </c>
      <c r="G101" s="12" t="s">
        <v>22</v>
      </c>
      <c r="H101" s="12" t="s">
        <v>46</v>
      </c>
      <c r="I101" s="12" t="s">
        <v>40</v>
      </c>
      <c r="J101" s="12" t="s">
        <v>23</v>
      </c>
      <c r="K101" s="15" t="s">
        <v>9</v>
      </c>
      <c r="L101" s="12" t="s">
        <v>25</v>
      </c>
      <c r="M101" s="12" t="s">
        <v>20</v>
      </c>
      <c r="N101" s="12" t="s">
        <v>41</v>
      </c>
      <c r="O101" s="12" t="s">
        <v>42</v>
      </c>
      <c r="P101" s="12" t="s">
        <v>43</v>
      </c>
      <c r="Q101" s="15" t="s">
        <v>19</v>
      </c>
      <c r="Z101" t="str">
        <f>A103</f>
        <v>Renewable</v>
      </c>
      <c r="AA101" t="str">
        <f>A125</f>
        <v>RE no Inga</v>
      </c>
    </row>
    <row r="102" spans="1:27" ht="15" customHeight="1" x14ac:dyDescent="0.25">
      <c r="C102" s="12" t="s">
        <v>17</v>
      </c>
      <c r="D102" s="12" t="s">
        <v>17</v>
      </c>
      <c r="E102" s="12" t="s">
        <v>17</v>
      </c>
      <c r="F102" s="12" t="s">
        <v>17</v>
      </c>
      <c r="G102" s="12" t="s">
        <v>17</v>
      </c>
      <c r="H102" s="12" t="s">
        <v>17</v>
      </c>
      <c r="I102" s="12" t="s">
        <v>17</v>
      </c>
      <c r="J102" s="12" t="s">
        <v>17</v>
      </c>
      <c r="K102" s="15" t="s">
        <v>18</v>
      </c>
      <c r="L102" s="12" t="s">
        <v>17</v>
      </c>
      <c r="M102" s="12" t="s">
        <v>17</v>
      </c>
      <c r="N102" s="12" t="s">
        <v>44</v>
      </c>
      <c r="O102" s="12" t="s">
        <v>44</v>
      </c>
      <c r="P102" s="12" t="s">
        <v>45</v>
      </c>
      <c r="Q102" s="15" t="s">
        <v>17</v>
      </c>
      <c r="Z102" t="s">
        <v>18</v>
      </c>
      <c r="AA102" t="s">
        <v>18</v>
      </c>
    </row>
    <row r="103" spans="1:27" x14ac:dyDescent="0.25">
      <c r="A103" t="str">
        <f>A10</f>
        <v>Renewable</v>
      </c>
      <c r="B103">
        <f>[2]Sum!B130</f>
        <v>2010</v>
      </c>
      <c r="C103" s="10">
        <f>[2]Sum!D130/1000</f>
        <v>3.2173322377990893E-3</v>
      </c>
      <c r="D103" s="10">
        <f>[2]Sum!H130/1000</f>
        <v>2.0808256092000006E-2</v>
      </c>
      <c r="E103" s="10">
        <f>[2]Sum!I130/1000</f>
        <v>0</v>
      </c>
      <c r="F103" s="10">
        <f>[2]Sum!E130/1000</f>
        <v>4.6269203099999991</v>
      </c>
      <c r="G103" s="10">
        <f>([2]Sum!L130-SUM([2]Sum!G130:I130))/1000</f>
        <v>9.0949470177292826E-16</v>
      </c>
      <c r="H103" s="10">
        <f>[2]Sum!C130/1000</f>
        <v>0.80845860771004474</v>
      </c>
      <c r="I103" s="10">
        <f>(N103-O103)*P103/1000</f>
        <v>0</v>
      </c>
      <c r="J103" s="10">
        <f>[2]Sum!L130/1000</f>
        <v>5.4594045060398448</v>
      </c>
      <c r="K103" s="11">
        <f>[2]Sum!$O130</f>
        <v>139.28564555477871</v>
      </c>
      <c r="L103" s="6">
        <f>[2]Sum!T130/1000</f>
        <v>0.25014904170398544</v>
      </c>
      <c r="M103" s="6">
        <f>L103</f>
        <v>0.25014904170398544</v>
      </c>
      <c r="N103" s="6">
        <f>[2]Sum!$L101/1000</f>
        <v>26.421951486532798</v>
      </c>
      <c r="O103" s="6">
        <f>[6]Sum!$L101/1000</f>
        <v>26.421951486532798</v>
      </c>
      <c r="P103">
        <v>0</v>
      </c>
      <c r="Q103" s="16">
        <f>NPV(0.1,J103:J123)</f>
        <v>128.30584047281229</v>
      </c>
      <c r="Y103">
        <f t="shared" ref="Y103:Y123" si="0">B103</f>
        <v>2010</v>
      </c>
      <c r="Z103" s="11">
        <f t="shared" ref="Z103:Z123" si="1">K103</f>
        <v>139.28564555477871</v>
      </c>
      <c r="AA103" s="11">
        <f t="shared" ref="AA103:AA123" ca="1" si="2">K125</f>
        <v>139.28564555477871</v>
      </c>
    </row>
    <row r="104" spans="1:27" x14ac:dyDescent="0.25">
      <c r="B104">
        <f>[2]Sum!B131</f>
        <v>2011</v>
      </c>
      <c r="C104" s="10">
        <f>[2]Sum!D131/1000</f>
        <v>0.36047277247809978</v>
      </c>
      <c r="D104" s="10">
        <f>[2]Sum!H131/1000</f>
        <v>0.38792536836599995</v>
      </c>
      <c r="E104" s="10">
        <f>[2]Sum!I131/1000</f>
        <v>0</v>
      </c>
      <c r="F104" s="10">
        <f>[2]Sum!E131/1000</f>
        <v>6.3252881100000007</v>
      </c>
      <c r="G104" s="10">
        <f>([2]Sum!L131-SUM([2]Sum!G131:I131))/1000</f>
        <v>9.0949470177292826E-16</v>
      </c>
      <c r="H104" s="10">
        <f>[2]Sum!C131/1000</f>
        <v>0.83162466922006828</v>
      </c>
      <c r="I104" s="10">
        <f t="shared" ref="I104:I123" si="3">(N104-O104)*P104/1000</f>
        <v>0</v>
      </c>
      <c r="J104" s="10">
        <f>[2]Sum!L131/1000</f>
        <v>7.9053109200641671</v>
      </c>
      <c r="K104" s="11">
        <f>[2]Sum!$O131</f>
        <v>145.83828979653558</v>
      </c>
      <c r="L104" s="6">
        <f>[2]Sum!T131/1000</f>
        <v>7.1870134679757225</v>
      </c>
      <c r="M104" s="6">
        <f>L104+M103</f>
        <v>7.437162509679708</v>
      </c>
      <c r="N104" s="6">
        <f>[2]Sum!$L102/1000</f>
        <v>38.70506151566881</v>
      </c>
      <c r="O104" s="6">
        <f>[6]Sum!$L102/1000</f>
        <v>38.706790060593612</v>
      </c>
      <c r="P104">
        <v>0</v>
      </c>
      <c r="Q104" s="10">
        <f>SUM(J103:J123)</f>
        <v>383.81078562568996</v>
      </c>
      <c r="Y104">
        <f t="shared" si="0"/>
        <v>2011</v>
      </c>
      <c r="Z104" s="11">
        <f t="shared" si="1"/>
        <v>145.83828979653558</v>
      </c>
      <c r="AA104" s="11">
        <f t="shared" ca="1" si="2"/>
        <v>145.84169117320039</v>
      </c>
    </row>
    <row r="105" spans="1:27" x14ac:dyDescent="0.25">
      <c r="B105">
        <f>[2]Sum!B132</f>
        <v>2012</v>
      </c>
      <c r="C105" s="10">
        <f>[2]Sum!D132/1000</f>
        <v>0.78124605398523972</v>
      </c>
      <c r="D105" s="10">
        <f>[2]Sum!H132/1000</f>
        <v>1.0311960200940002</v>
      </c>
      <c r="E105" s="10">
        <f>[2]Sum!I132/1000</f>
        <v>1.2567053086146543E-2</v>
      </c>
      <c r="F105" s="10">
        <f>[2]Sum!E132/1000</f>
        <v>8.7925316779999978</v>
      </c>
      <c r="G105" s="10">
        <f>([2]Sum!L132-SUM([2]Sum!G132:I132))/1000</f>
        <v>1.8189894035458565E-15</v>
      </c>
      <c r="H105" s="10">
        <f>[2]Sum!C132/1000</f>
        <v>0.89417776320641085</v>
      </c>
      <c r="I105" s="10">
        <f t="shared" si="3"/>
        <v>0</v>
      </c>
      <c r="J105" s="10">
        <f>[2]Sum!L132/1000</f>
        <v>11.511718568371796</v>
      </c>
      <c r="K105" s="11">
        <f>[2]Sum!$O132</f>
        <v>158.40442674100237</v>
      </c>
      <c r="L105" s="6">
        <f>[2]Sum!T132/1000</f>
        <v>11.101467909479446</v>
      </c>
      <c r="M105" s="6">
        <f t="shared" ref="M105:M123" si="4">L105+M104</f>
        <v>18.538630419159155</v>
      </c>
      <c r="N105" s="6">
        <f>[2]Sum!$L103/1000</f>
        <v>53.352367437782384</v>
      </c>
      <c r="O105" s="6">
        <f>[6]Sum!$L103/1000</f>
        <v>53.356174908359989</v>
      </c>
      <c r="P105">
        <v>0</v>
      </c>
      <c r="Q105" s="10">
        <f ca="1">Q104-Q126</f>
        <v>-3.0613695666316403</v>
      </c>
      <c r="Y105">
        <f t="shared" si="0"/>
        <v>2012</v>
      </c>
      <c r="Z105" s="11">
        <f t="shared" si="1"/>
        <v>158.40442674100237</v>
      </c>
      <c r="AA105" s="11">
        <f t="shared" ca="1" si="2"/>
        <v>158.40544542904613</v>
      </c>
    </row>
    <row r="106" spans="1:27" x14ac:dyDescent="0.25">
      <c r="B106">
        <f>[2]Sum!B133</f>
        <v>2013</v>
      </c>
      <c r="C106" s="10">
        <f>[2]Sum!D133/1000</f>
        <v>1.125209738553236</v>
      </c>
      <c r="D106" s="10">
        <f>[2]Sum!H133/1000</f>
        <v>1.1798970691499999</v>
      </c>
      <c r="E106" s="10">
        <f>[2]Sum!I133/1000</f>
        <v>2.6958740320945623E-2</v>
      </c>
      <c r="F106" s="10">
        <f>[2]Sum!E133/1000</f>
        <v>9.2451754779999984</v>
      </c>
      <c r="G106" s="10">
        <f>([2]Sum!L133-SUM([2]Sum!G133:I133))/1000</f>
        <v>-1.8189894035458565E-15</v>
      </c>
      <c r="H106" s="10">
        <f>[2]Sum!C133/1000</f>
        <v>0.91813597165423244</v>
      </c>
      <c r="I106" s="10">
        <f t="shared" si="3"/>
        <v>0</v>
      </c>
      <c r="J106" s="10">
        <f>[2]Sum!L133/1000</f>
        <v>12.495376997678413</v>
      </c>
      <c r="K106" s="11">
        <f>[2]Sum!$O133</f>
        <v>158.89639069604075</v>
      </c>
      <c r="L106" s="6">
        <f>[2]Sum!T133/1000</f>
        <v>4.9660675846373774</v>
      </c>
      <c r="M106" s="6">
        <f t="shared" si="4"/>
        <v>23.504698003796534</v>
      </c>
      <c r="N106" s="6">
        <f>[2]Sum!$L104/1000</f>
        <v>55.972372971100796</v>
      </c>
      <c r="O106" s="6">
        <f>[6]Sum!$L104/1000</f>
        <v>56.004273512558385</v>
      </c>
      <c r="P106">
        <v>0</v>
      </c>
      <c r="Q106" s="21">
        <f ca="1">Q105/Q126</f>
        <v>-7.9131297653349444E-3</v>
      </c>
      <c r="Y106">
        <f t="shared" si="0"/>
        <v>2013</v>
      </c>
      <c r="Z106" s="11">
        <f t="shared" si="1"/>
        <v>158.89639069604075</v>
      </c>
      <c r="AA106" s="11">
        <f t="shared" ca="1" si="2"/>
        <v>158.86163167528647</v>
      </c>
    </row>
    <row r="107" spans="1:27" x14ac:dyDescent="0.25">
      <c r="B107">
        <f>[2]Sum!B134</f>
        <v>2014</v>
      </c>
      <c r="C107" s="10">
        <f>[2]Sum!D134/1000</f>
        <v>1.5289537744032284</v>
      </c>
      <c r="D107" s="10">
        <f>[2]Sum!H134/1000</f>
        <v>1.353303120576</v>
      </c>
      <c r="E107" s="10">
        <f>[2]Sum!I134/1000</f>
        <v>2.6958740320945623E-2</v>
      </c>
      <c r="F107" s="10">
        <f>[2]Sum!E134/1000</f>
        <v>9.4291490299999978</v>
      </c>
      <c r="G107" s="10">
        <f>([2]Sum!L134-SUM([2]Sum!G134:I134))/1000</f>
        <v>-1.8189894035458565E-15</v>
      </c>
      <c r="H107" s="10">
        <f>[2]Sum!C134/1000</f>
        <v>0.92962415492978867</v>
      </c>
      <c r="I107" s="10">
        <f t="shared" si="3"/>
        <v>-1.1584192596277915E-4</v>
      </c>
      <c r="J107" s="10">
        <f>[2]Sum!L134/1000</f>
        <v>13.267988820229961</v>
      </c>
      <c r="K107" s="11">
        <f>[2]Sum!$O134</f>
        <v>155.27778761114826</v>
      </c>
      <c r="L107" s="6">
        <f>[2]Sum!T134/1000</f>
        <v>5.9379639527814172</v>
      </c>
      <c r="M107" s="6">
        <f t="shared" si="4"/>
        <v>29.44266195657795</v>
      </c>
      <c r="N107" s="6">
        <f>[2]Sum!$L105/1000</f>
        <v>56.724355015180798</v>
      </c>
      <c r="O107" s="6">
        <f>[6]Sum!$L105/1000</f>
        <v>56.803159046447995</v>
      </c>
      <c r="P107">
        <v>1.47</v>
      </c>
      <c r="Y107">
        <f t="shared" si="0"/>
        <v>2014</v>
      </c>
      <c r="Z107" s="11">
        <f t="shared" si="1"/>
        <v>155.27778761114826</v>
      </c>
      <c r="AA107" s="11">
        <f t="shared" ca="1" si="2"/>
        <v>155.47567559761927</v>
      </c>
    </row>
    <row r="108" spans="1:27" x14ac:dyDescent="0.25">
      <c r="B108">
        <f>[2]Sum!B135</f>
        <v>2015</v>
      </c>
      <c r="C108" s="10">
        <f>[2]Sum!D135/1000</f>
        <v>2.2221155762511908</v>
      </c>
      <c r="D108" s="10">
        <f>[2]Sum!H135/1000</f>
        <v>1.5438015114299999</v>
      </c>
      <c r="E108" s="10">
        <f>[2]Sum!I135/1000</f>
        <v>9.026254246020167E-2</v>
      </c>
      <c r="F108" s="10">
        <f>[2]Sum!E135/1000</f>
        <v>9.0500685099999991</v>
      </c>
      <c r="G108" s="10">
        <f>([2]Sum!L135-SUM([2]Sum!G135:I135))/1000</f>
        <v>1.8189894035458565E-15</v>
      </c>
      <c r="H108" s="10">
        <f>[2]Sum!C135/1000</f>
        <v>0.97591747139815144</v>
      </c>
      <c r="I108" s="10">
        <f t="shared" si="3"/>
        <v>-4.1287245244923249E-3</v>
      </c>
      <c r="J108" s="10">
        <f>[2]Sum!L135/1000</f>
        <v>13.882165611539543</v>
      </c>
      <c r="K108" s="11">
        <f>[2]Sum!$O135</f>
        <v>150.33317223271297</v>
      </c>
      <c r="L108" s="6">
        <f>[2]Sum!T135/1000</f>
        <v>9.8584682760069171</v>
      </c>
      <c r="M108" s="6">
        <f t="shared" si="4"/>
        <v>39.301130232584867</v>
      </c>
      <c r="N108" s="6">
        <f>[2]Sum!$L106/1000</f>
        <v>52.823400623299186</v>
      </c>
      <c r="O108" s="6">
        <f>[6]Sum!$L106/1000</f>
        <v>54.227728692854399</v>
      </c>
      <c r="P108">
        <v>2.94</v>
      </c>
      <c r="Y108">
        <f t="shared" si="0"/>
        <v>2015</v>
      </c>
      <c r="Z108" s="11">
        <f t="shared" si="1"/>
        <v>150.33317223271297</v>
      </c>
      <c r="AA108" s="11">
        <f t="shared" ca="1" si="2"/>
        <v>150.06588017454763</v>
      </c>
    </row>
    <row r="109" spans="1:27" x14ac:dyDescent="0.25">
      <c r="B109">
        <f>[2]Sum!B136</f>
        <v>2016</v>
      </c>
      <c r="C109" s="10">
        <f>[2]Sum!D136/1000</f>
        <v>2.7392538480281425</v>
      </c>
      <c r="D109" s="10">
        <f>[2]Sum!H136/1000</f>
        <v>1.8031433949959998</v>
      </c>
      <c r="E109" s="10">
        <f>[2]Sum!I136/1000</f>
        <v>9.3464362785374872E-2</v>
      </c>
      <c r="F109" s="10">
        <f>[2]Sum!E136/1000</f>
        <v>9.3107237840000003</v>
      </c>
      <c r="G109" s="10">
        <f>([2]Sum!L136-SUM([2]Sum!G136:I136))/1000</f>
        <v>3.637978807091713E-15</v>
      </c>
      <c r="H109" s="10">
        <f>[2]Sum!C136/1000</f>
        <v>1.0479640872237308</v>
      </c>
      <c r="I109" s="10">
        <f t="shared" si="3"/>
        <v>-9.231075505982754E-3</v>
      </c>
      <c r="J109" s="10">
        <f>[2]Sum!L136/1000</f>
        <v>14.994549477033248</v>
      </c>
      <c r="K109" s="11">
        <f>[2]Sum!$O136</f>
        <v>145.10783744671252</v>
      </c>
      <c r="L109" s="6">
        <f>[2]Sum!T136/1000</f>
        <v>8.5113119199047329</v>
      </c>
      <c r="M109" s="6">
        <f t="shared" si="4"/>
        <v>47.812442152489602</v>
      </c>
      <c r="N109" s="6">
        <f>[2]Sum!$L107/1000</f>
        <v>55.018590082223994</v>
      </c>
      <c r="O109" s="6">
        <f>[6]Sum!$L107/1000</f>
        <v>57.111804482673598</v>
      </c>
      <c r="P109">
        <v>4.41</v>
      </c>
      <c r="Y109">
        <f t="shared" si="0"/>
        <v>2016</v>
      </c>
      <c r="Z109" s="11">
        <f t="shared" si="1"/>
        <v>145.10783744671252</v>
      </c>
      <c r="AA109" s="11">
        <f t="shared" ca="1" si="2"/>
        <v>145.22969301113184</v>
      </c>
    </row>
    <row r="110" spans="1:27" x14ac:dyDescent="0.25">
      <c r="B110">
        <f>[2]Sum!B137</f>
        <v>2017</v>
      </c>
      <c r="C110" s="10">
        <f>[2]Sum!D137/1000</f>
        <v>3.6124554457982851</v>
      </c>
      <c r="D110" s="10">
        <f>[2]Sum!H137/1000</f>
        <v>1.9886304057839999</v>
      </c>
      <c r="E110" s="10">
        <f>[2]Sum!I137/1000</f>
        <v>0.15651876769426232</v>
      </c>
      <c r="F110" s="10">
        <f>[2]Sum!E137/1000</f>
        <v>8.2204682800000004</v>
      </c>
      <c r="G110" s="10">
        <f>([2]Sum!L137-SUM([2]Sum!G137:I137))/1000</f>
        <v>-1.8189894035458565E-15</v>
      </c>
      <c r="H110" s="10">
        <f>[2]Sum!C137/1000</f>
        <v>1.052025972762002</v>
      </c>
      <c r="I110" s="10">
        <f t="shared" si="3"/>
        <v>-1.6945300560384027E-2</v>
      </c>
      <c r="J110" s="10">
        <f>[2]Sum!L137/1000</f>
        <v>15.030098872038549</v>
      </c>
      <c r="K110" s="11">
        <f>[2]Sum!$O137</f>
        <v>136.25506948054971</v>
      </c>
      <c r="L110" s="6">
        <f>[2]Sum!T137/1000</f>
        <v>11.981834853157071</v>
      </c>
      <c r="M110" s="6">
        <f t="shared" si="4"/>
        <v>59.794277005646677</v>
      </c>
      <c r="N110" s="6">
        <f>[2]Sum!$L108/1000</f>
        <v>47.740833314913587</v>
      </c>
      <c r="O110" s="6">
        <f>[6]Sum!$L108/1000</f>
        <v>50.622687151713592</v>
      </c>
      <c r="P110">
        <v>5.88</v>
      </c>
      <c r="Y110">
        <f t="shared" si="0"/>
        <v>2017</v>
      </c>
      <c r="Z110" s="11">
        <f t="shared" si="1"/>
        <v>136.25506948054971</v>
      </c>
      <c r="AA110" s="11">
        <f t="shared" ca="1" si="2"/>
        <v>136.2337865162115</v>
      </c>
    </row>
    <row r="111" spans="1:27" x14ac:dyDescent="0.25">
      <c r="B111">
        <f>[2]Sum!B138</f>
        <v>2018</v>
      </c>
      <c r="C111" s="10">
        <f>[2]Sum!D138/1000</f>
        <v>4.1502201548985838</v>
      </c>
      <c r="D111" s="10">
        <f>[2]Sum!H138/1000</f>
        <v>2.1897120338340001</v>
      </c>
      <c r="E111" s="10">
        <f>[2]Sum!I138/1000</f>
        <v>0.15651876769426232</v>
      </c>
      <c r="F111" s="10">
        <f>[2]Sum!E138/1000</f>
        <v>7.9547104300000004</v>
      </c>
      <c r="G111" s="10">
        <f>([2]Sum!L138-SUM([2]Sum!G138:I138))/1000</f>
        <v>3.637978807091713E-15</v>
      </c>
      <c r="H111" s="10">
        <f>[2]Sum!C138/1000</f>
        <v>1.0978756556569571</v>
      </c>
      <c r="I111" s="10">
        <f t="shared" si="3"/>
        <v>-2.7215650079604078E-2</v>
      </c>
      <c r="J111" s="10">
        <f>[2]Sum!L138/1000</f>
        <v>15.549037042083805</v>
      </c>
      <c r="K111" s="11">
        <f>[2]Sum!$O138</f>
        <v>132.12676908377782</v>
      </c>
      <c r="L111" s="6">
        <f>[2]Sum!T138/1000</f>
        <v>7.7924362199251513</v>
      </c>
      <c r="M111" s="6">
        <f t="shared" si="4"/>
        <v>67.586713225571827</v>
      </c>
      <c r="N111" s="6">
        <f>[2]Sum!$L109/1000</f>
        <v>45.956204407454386</v>
      </c>
      <c r="O111" s="6">
        <f>[6]Sum!$L109/1000</f>
        <v>49.659013942094397</v>
      </c>
      <c r="P111">
        <v>7.35</v>
      </c>
      <c r="Y111">
        <f t="shared" si="0"/>
        <v>2018</v>
      </c>
      <c r="Z111" s="11">
        <f t="shared" si="1"/>
        <v>132.12676908377782</v>
      </c>
      <c r="AA111" s="11">
        <f t="shared" ca="1" si="2"/>
        <v>132.12205211310572</v>
      </c>
    </row>
    <row r="112" spans="1:27" x14ac:dyDescent="0.25">
      <c r="B112">
        <f>[2]Sum!B139</f>
        <v>2019</v>
      </c>
      <c r="C112" s="10">
        <f>[2]Sum!D139/1000</f>
        <v>4.5978342147916882</v>
      </c>
      <c r="D112" s="10">
        <f>[2]Sum!H139/1000</f>
        <v>2.442330997584</v>
      </c>
      <c r="E112" s="10">
        <f>[2]Sum!I139/1000</f>
        <v>0.15651876769426232</v>
      </c>
      <c r="F112" s="10">
        <f>[2]Sum!E139/1000</f>
        <v>8.4207183800000003</v>
      </c>
      <c r="G112" s="10">
        <f>([2]Sum!L139-SUM([2]Sum!G139:I139))/1000</f>
        <v>7.2759576141834261E-15</v>
      </c>
      <c r="H112" s="10">
        <f>[2]Sum!C139/1000</f>
        <v>1.1379807284235985</v>
      </c>
      <c r="I112" s="10">
        <f t="shared" si="3"/>
        <v>-3.5392915759311923E-2</v>
      </c>
      <c r="J112" s="10">
        <f>[2]Sum!L139/1000</f>
        <v>16.755383088493552</v>
      </c>
      <c r="K112" s="11">
        <f>[2]Sum!$O139</f>
        <v>131.17318843198993</v>
      </c>
      <c r="L112" s="6">
        <f>[2]Sum!T139/1000</f>
        <v>7.3989057245969834</v>
      </c>
      <c r="M112" s="6">
        <f t="shared" si="4"/>
        <v>74.985618950168814</v>
      </c>
      <c r="N112" s="6">
        <f>[2]Sum!$L110/1000</f>
        <v>48.722692710187189</v>
      </c>
      <c r="O112" s="6">
        <f>[6]Sum!$L110/1000</f>
        <v>52.735494950471988</v>
      </c>
      <c r="P112">
        <v>8.82</v>
      </c>
      <c r="Y112">
        <f t="shared" si="0"/>
        <v>2019</v>
      </c>
      <c r="Z112" s="11">
        <f t="shared" si="1"/>
        <v>131.17318843198993</v>
      </c>
      <c r="AA112" s="11">
        <f t="shared" ca="1" si="2"/>
        <v>131.17317037994533</v>
      </c>
    </row>
    <row r="113" spans="1:28" x14ac:dyDescent="0.25">
      <c r="B113">
        <f>[2]Sum!B140</f>
        <v>2020</v>
      </c>
      <c r="C113" s="10">
        <f>[2]Sum!D140/1000</f>
        <v>5.2414551436800458</v>
      </c>
      <c r="D113" s="10">
        <f>[2]Sum!H140/1000</f>
        <v>2.6561697378599995</v>
      </c>
      <c r="E113" s="10">
        <f>[2]Sum!I140/1000</f>
        <v>0.15651876769426232</v>
      </c>
      <c r="F113" s="10">
        <f>[2]Sum!E140/1000</f>
        <v>8.4639050700000009</v>
      </c>
      <c r="G113" s="10">
        <f>([2]Sum!L140-SUM([2]Sum!G140:I140))/1000</f>
        <v>0</v>
      </c>
      <c r="H113" s="10">
        <f>[2]Sum!C140/1000</f>
        <v>1.2070781084154059</v>
      </c>
      <c r="I113" s="10">
        <f t="shared" si="3"/>
        <v>-4.2855747179542394E-2</v>
      </c>
      <c r="J113" s="10">
        <f>[2]Sum!L140/1000</f>
        <v>17.725126827649714</v>
      </c>
      <c r="K113" s="11">
        <f>[2]Sum!$O140</f>
        <v>129.70367906554512</v>
      </c>
      <c r="L113" s="6">
        <f>[2]Sum!T140/1000</f>
        <v>9.180149719909636</v>
      </c>
      <c r="M113" s="6">
        <f t="shared" si="4"/>
        <v>84.16576867007845</v>
      </c>
      <c r="N113" s="6">
        <f>[2]Sum!$L111/1000</f>
        <v>48.328687853030395</v>
      </c>
      <c r="O113" s="6">
        <f>[6]Sum!$L111/1000</f>
        <v>52.493483497300794</v>
      </c>
      <c r="P113">
        <v>10.29</v>
      </c>
      <c r="Y113">
        <f t="shared" si="0"/>
        <v>2020</v>
      </c>
      <c r="Z113" s="11">
        <f t="shared" si="1"/>
        <v>129.70367906554512</v>
      </c>
      <c r="AA113" s="11">
        <f t="shared" ca="1" si="2"/>
        <v>129.69418960316159</v>
      </c>
    </row>
    <row r="114" spans="1:28" x14ac:dyDescent="0.25">
      <c r="B114">
        <f>[2]Sum!B141</f>
        <v>2021</v>
      </c>
      <c r="C114" s="10">
        <f>[2]Sum!D141/1000</f>
        <v>5.7738976483427402</v>
      </c>
      <c r="D114" s="10">
        <f>[2]Sum!H141/1000</f>
        <v>2.9452273521179997</v>
      </c>
      <c r="E114" s="10">
        <f>[2]Sum!I141/1000</f>
        <v>0.15651876769426232</v>
      </c>
      <c r="F114" s="10">
        <f>[2]Sum!E141/1000</f>
        <v>8.7900151199999996</v>
      </c>
      <c r="G114" s="10">
        <f>([2]Sum!L141-SUM([2]Sum!G141:I141))/1000</f>
        <v>-3.637978807091713E-15</v>
      </c>
      <c r="H114" s="10">
        <f>[2]Sum!C141/1000</f>
        <v>1.1105429741919277</v>
      </c>
      <c r="I114" s="10">
        <f t="shared" si="3"/>
        <v>-5.0660050132798722E-2</v>
      </c>
      <c r="J114" s="10">
        <f>[2]Sum!L141/1000</f>
        <v>18.776201862346927</v>
      </c>
      <c r="K114" s="11">
        <f>[2]Sum!$O141</f>
        <v>128.94970756110573</v>
      </c>
      <c r="L114" s="6">
        <f>[2]Sum!T141/1000</f>
        <v>9.6705423108935182</v>
      </c>
      <c r="M114" s="6">
        <f t="shared" si="4"/>
        <v>93.836310980971973</v>
      </c>
      <c r="N114" s="6">
        <f>[2]Sum!$L112/1000</f>
        <v>49.273326675710393</v>
      </c>
      <c r="O114" s="6">
        <f>[6]Sum!$L112/1000</f>
        <v>53.581154067955183</v>
      </c>
      <c r="P114">
        <v>11.76</v>
      </c>
      <c r="Y114">
        <f t="shared" si="0"/>
        <v>2021</v>
      </c>
      <c r="Z114" s="11">
        <f t="shared" si="1"/>
        <v>128.94970756110573</v>
      </c>
      <c r="AA114" s="11">
        <f t="shared" ca="1" si="2"/>
        <v>128.94361901584614</v>
      </c>
    </row>
    <row r="115" spans="1:28" x14ac:dyDescent="0.25">
      <c r="B115">
        <f>[2]Sum!B142</f>
        <v>2022</v>
      </c>
      <c r="C115" s="10">
        <f>[2]Sum!D142/1000</f>
        <v>6.3535671891912759</v>
      </c>
      <c r="D115" s="10">
        <f>[2]Sum!H142/1000</f>
        <v>3.2022834779339999</v>
      </c>
      <c r="E115" s="10">
        <f>[2]Sum!I142/1000</f>
        <v>0.15651876769426232</v>
      </c>
      <c r="F115" s="10">
        <f>[2]Sum!E142/1000</f>
        <v>8.9545500599999972</v>
      </c>
      <c r="G115" s="10">
        <f>([2]Sum!L142-SUM([2]Sum!G142:I142))/1000</f>
        <v>0</v>
      </c>
      <c r="H115" s="10">
        <f>[2]Sum!C142/1000</f>
        <v>1.1536364529107537</v>
      </c>
      <c r="I115" s="10">
        <f t="shared" si="3"/>
        <v>-6.1072877577814787E-2</v>
      </c>
      <c r="J115" s="10">
        <f>[2]Sum!L142/1000</f>
        <v>19.820555947730291</v>
      </c>
      <c r="K115" s="11">
        <f>[2]Sum!$O142</f>
        <v>128.89486965810326</v>
      </c>
      <c r="L115" s="6">
        <f>[2]Sum!T142/1000</f>
        <v>9.5676215323869442</v>
      </c>
      <c r="M115" s="6">
        <f t="shared" si="4"/>
        <v>103.40393251335891</v>
      </c>
      <c r="N115" s="6">
        <f>[2]Sum!$L113/1000</f>
        <v>49.394254707571193</v>
      </c>
      <c r="O115" s="6">
        <f>[6]Sum!$L113/1000</f>
        <v>54.010496399015999</v>
      </c>
      <c r="P115">
        <v>13.23</v>
      </c>
      <c r="Y115">
        <f t="shared" si="0"/>
        <v>2022</v>
      </c>
      <c r="Z115" s="11">
        <f t="shared" si="1"/>
        <v>128.89486965810326</v>
      </c>
      <c r="AA115" s="11">
        <f t="shared" ca="1" si="2"/>
        <v>128.89444007226908</v>
      </c>
    </row>
    <row r="116" spans="1:28" x14ac:dyDescent="0.25">
      <c r="B116">
        <f>[2]Sum!B143</f>
        <v>2023</v>
      </c>
      <c r="C116" s="10">
        <f>[2]Sum!D143/1000</f>
        <v>6.9835152180075948</v>
      </c>
      <c r="D116" s="10">
        <f>[2]Sum!H143/1000</f>
        <v>3.5165179340039998</v>
      </c>
      <c r="E116" s="10">
        <f>[2]Sum!I143/1000</f>
        <v>0.15651876769426232</v>
      </c>
      <c r="F116" s="10">
        <f>[2]Sum!E143/1000</f>
        <v>9.0526415799999995</v>
      </c>
      <c r="G116" s="10">
        <f>([2]Sum!L143-SUM([2]Sum!G143:I143))/1000</f>
        <v>0</v>
      </c>
      <c r="H116" s="10">
        <f>[2]Sum!C143/1000</f>
        <v>1.2223707971816395</v>
      </c>
      <c r="I116" s="10">
        <f t="shared" si="3"/>
        <v>-7.3935437607611718E-2</v>
      </c>
      <c r="J116" s="10">
        <f>[2]Sum!L143/1000</f>
        <v>20.931564296887498</v>
      </c>
      <c r="K116" s="11">
        <f>[2]Sum!$O143</f>
        <v>128.88277475346129</v>
      </c>
      <c r="L116" s="6">
        <f>[2]Sum!T143/1000</f>
        <v>10.308711411984513</v>
      </c>
      <c r="M116" s="6">
        <f t="shared" si="4"/>
        <v>113.71264392534343</v>
      </c>
      <c r="N116" s="6">
        <f>[2]Sum!$L114/1000</f>
        <v>49.079730361358401</v>
      </c>
      <c r="O116" s="6">
        <f>[6]Sum!$L114/1000</f>
        <v>54.109351967318382</v>
      </c>
      <c r="P116">
        <v>14.7</v>
      </c>
      <c r="Y116">
        <f t="shared" si="0"/>
        <v>2023</v>
      </c>
      <c r="Z116" s="11">
        <f t="shared" si="1"/>
        <v>128.88277475346129</v>
      </c>
      <c r="AA116" s="11">
        <f t="shared" ca="1" si="2"/>
        <v>128.91197072012019</v>
      </c>
    </row>
    <row r="117" spans="1:28" x14ac:dyDescent="0.25">
      <c r="B117">
        <f>[2]Sum!B144</f>
        <v>2024</v>
      </c>
      <c r="C117" s="10">
        <f>[2]Sum!D144/1000</f>
        <v>7.5568621527830873</v>
      </c>
      <c r="D117" s="10">
        <f>[2]Sum!H144/1000</f>
        <v>3.8676381956579999</v>
      </c>
      <c r="E117" s="10">
        <f>[2]Sum!I144/1000</f>
        <v>0.15651876769426232</v>
      </c>
      <c r="F117" s="10">
        <f>[2]Sum!E144/1000</f>
        <v>9.2661434299999978</v>
      </c>
      <c r="G117" s="10">
        <f>([2]Sum!L144-SUM([2]Sum!G144:I144))/1000</f>
        <v>0</v>
      </c>
      <c r="H117" s="10">
        <f>[2]Sum!C144/1000</f>
        <v>1.3304823533242418</v>
      </c>
      <c r="I117" s="10">
        <f t="shared" si="3"/>
        <v>-9.782517689248571E-2</v>
      </c>
      <c r="J117" s="10">
        <f>[2]Sum!L144/1000</f>
        <v>22.177644899459594</v>
      </c>
      <c r="K117" s="11">
        <f>[2]Sum!$O144</f>
        <v>129.28088399705769</v>
      </c>
      <c r="L117" s="6">
        <f>[2]Sum!T144/1000</f>
        <v>10.049705294986476</v>
      </c>
      <c r="M117" s="6">
        <f t="shared" si="4"/>
        <v>123.76234922032991</v>
      </c>
      <c r="N117" s="6">
        <f>[2]Sum!$L115/1000</f>
        <v>49.305695109715188</v>
      </c>
      <c r="O117" s="6">
        <f>[6]Sum!$L115/1000</f>
        <v>55.3554895990464</v>
      </c>
      <c r="P117">
        <v>16.170000000000002</v>
      </c>
      <c r="Y117">
        <f t="shared" si="0"/>
        <v>2024</v>
      </c>
      <c r="Z117" s="11">
        <f t="shared" si="1"/>
        <v>129.28088399705769</v>
      </c>
      <c r="AA117" s="11">
        <f t="shared" ca="1" si="2"/>
        <v>129.3020195300839</v>
      </c>
    </row>
    <row r="118" spans="1:28" x14ac:dyDescent="0.25">
      <c r="B118">
        <f>[2]Sum!B145</f>
        <v>2025</v>
      </c>
      <c r="C118" s="10">
        <f>[2]Sum!D145/1000</f>
        <v>7.9577691134346873</v>
      </c>
      <c r="D118" s="10">
        <f>[2]Sum!H145/1000</f>
        <v>4.2413310304019998</v>
      </c>
      <c r="E118" s="10">
        <f>[2]Sum!I145/1000</f>
        <v>0.19858071087782328</v>
      </c>
      <c r="F118" s="10">
        <f>[2]Sum!E145/1000</f>
        <v>9.2579290800000003</v>
      </c>
      <c r="G118" s="10">
        <f>([2]Sum!L145-SUM([2]Sum!G145:I145))/1000</f>
        <v>0.27856800000000292</v>
      </c>
      <c r="H118" s="10">
        <f>[2]Sum!C145/1000</f>
        <v>1.3673336708304029</v>
      </c>
      <c r="I118" s="10">
        <f t="shared" si="3"/>
        <v>-9.8035707613745846E-2</v>
      </c>
      <c r="J118" s="10">
        <f>[2]Sum!L145/1000</f>
        <v>23.301511605544913</v>
      </c>
      <c r="K118" s="11">
        <f>[2]Sum!$O145</f>
        <v>128.57957265540932</v>
      </c>
      <c r="L118" s="6">
        <f>[2]Sum!T145/1000</f>
        <v>8.9214598312070628</v>
      </c>
      <c r="M118" s="6">
        <f t="shared" si="4"/>
        <v>132.68380905153697</v>
      </c>
      <c r="N118" s="6">
        <f>[2]Sum!$L116/1000</f>
        <v>48.654818387356791</v>
      </c>
      <c r="O118" s="6">
        <f>[6]Sum!$L116/1000</f>
        <v>54.2123981840544</v>
      </c>
      <c r="P118">
        <v>17.64</v>
      </c>
      <c r="Y118">
        <f t="shared" si="0"/>
        <v>2025</v>
      </c>
      <c r="Z118" s="11">
        <f t="shared" si="1"/>
        <v>128.57957265540932</v>
      </c>
      <c r="AA118" s="11">
        <f t="shared" ca="1" si="2"/>
        <v>129.46858735346717</v>
      </c>
    </row>
    <row r="119" spans="1:28" x14ac:dyDescent="0.25">
      <c r="B119">
        <f>[2]Sum!B146</f>
        <v>2026</v>
      </c>
      <c r="C119" s="10">
        <f>[2]Sum!D146/1000</f>
        <v>8.5274704323133559</v>
      </c>
      <c r="D119" s="10">
        <f>[2]Sum!H146/1000</f>
        <v>4.5890209890599998</v>
      </c>
      <c r="E119" s="10">
        <f>[2]Sum!I146/1000</f>
        <v>0.24890668802209046</v>
      </c>
      <c r="F119" s="10">
        <f>[2]Sum!E146/1000</f>
        <v>9.0273477600000014</v>
      </c>
      <c r="G119" s="10">
        <f>([2]Sum!L146-SUM([2]Sum!G146:I146))/1000</f>
        <v>0.5571360000000023</v>
      </c>
      <c r="H119" s="10">
        <f>[2]Sum!C146/1000</f>
        <v>1.4341743346249722</v>
      </c>
      <c r="I119" s="10">
        <f t="shared" si="3"/>
        <v>-0.12066248417352267</v>
      </c>
      <c r="J119" s="10">
        <f>[2]Sum!L146/1000</f>
        <v>24.384056204020418</v>
      </c>
      <c r="K119" s="11">
        <f>[2]Sum!$O146</f>
        <v>127.8261615809775</v>
      </c>
      <c r="L119" s="6">
        <f>[2]Sum!T146/1000</f>
        <v>10.503149807131273</v>
      </c>
      <c r="M119" s="6">
        <f t="shared" si="4"/>
        <v>143.18695885866825</v>
      </c>
      <c r="N119" s="6">
        <f>[2]Sum!$L117/1000</f>
        <v>46.9514929085136</v>
      </c>
      <c r="O119" s="6">
        <f>[6]Sum!$L117/1000</f>
        <v>53.265594644438387</v>
      </c>
      <c r="P119">
        <v>19.11</v>
      </c>
      <c r="Y119">
        <f t="shared" si="0"/>
        <v>2026</v>
      </c>
      <c r="Z119" s="11">
        <f t="shared" si="1"/>
        <v>127.8261615809775</v>
      </c>
      <c r="AA119" s="11">
        <f t="shared" ca="1" si="2"/>
        <v>129.40280225517037</v>
      </c>
    </row>
    <row r="120" spans="1:28" x14ac:dyDescent="0.25">
      <c r="B120">
        <f>[2]Sum!B147</f>
        <v>2027</v>
      </c>
      <c r="C120" s="10">
        <f>[2]Sum!D147/1000</f>
        <v>8.7697656262745145</v>
      </c>
      <c r="D120" s="10">
        <f>[2]Sum!H147/1000</f>
        <v>4.919698873542</v>
      </c>
      <c r="E120" s="10">
        <f>[2]Sum!I147/1000</f>
        <v>0.28980049858988094</v>
      </c>
      <c r="F120" s="10">
        <f>[2]Sum!E147/1000</f>
        <v>9.3760488899999981</v>
      </c>
      <c r="G120" s="10">
        <f>([2]Sum!L147-SUM([2]Sum!G147:I147))/1000</f>
        <v>0.83570399999999789</v>
      </c>
      <c r="H120" s="10">
        <f>[2]Sum!C147/1000</f>
        <v>1.4720953957638014</v>
      </c>
      <c r="I120" s="10">
        <f t="shared" si="3"/>
        <v>-0.13028805152496023</v>
      </c>
      <c r="J120" s="10">
        <f>[2]Sum!L147/1000</f>
        <v>25.663113284170198</v>
      </c>
      <c r="K120" s="11">
        <f>[2]Sum!$O147</f>
        <v>128.02370054881382</v>
      </c>
      <c r="L120" s="6">
        <f>[2]Sum!T147/1000</f>
        <v>6.6684823547974874</v>
      </c>
      <c r="M120" s="6">
        <f t="shared" si="4"/>
        <v>149.85544121346572</v>
      </c>
      <c r="N120" s="6">
        <f>[2]Sum!$L118/1000</f>
        <v>47.85101116594079</v>
      </c>
      <c r="O120" s="6">
        <f>[6]Sum!$L118/1000</f>
        <v>54.181820277940801</v>
      </c>
      <c r="P120">
        <v>20.58</v>
      </c>
      <c r="Y120">
        <f t="shared" si="0"/>
        <v>2027</v>
      </c>
      <c r="Z120" s="11">
        <f t="shared" si="1"/>
        <v>128.02370054881382</v>
      </c>
      <c r="AA120" s="11">
        <f t="shared" ca="1" si="2"/>
        <v>130.30355506383324</v>
      </c>
    </row>
    <row r="121" spans="1:28" x14ac:dyDescent="0.25">
      <c r="B121">
        <f>[2]Sum!B148</f>
        <v>2028</v>
      </c>
      <c r="C121" s="10">
        <f>[2]Sum!D148/1000</f>
        <v>9.064026159331398</v>
      </c>
      <c r="D121" s="10">
        <f>[2]Sum!H148/1000</f>
        <v>5.2537777986780014</v>
      </c>
      <c r="E121" s="10">
        <f>[2]Sum!I148/1000</f>
        <v>0.3306943091576714</v>
      </c>
      <c r="F121" s="10">
        <f>[2]Sum!E148/1000</f>
        <v>9.6743442799999997</v>
      </c>
      <c r="G121" s="10">
        <f>([2]Sum!L148-SUM([2]Sum!G148:I148))/1000</f>
        <v>1.1142719999999935</v>
      </c>
      <c r="H121" s="10">
        <f>[2]Sum!C148/1000</f>
        <v>1.5190937233495774</v>
      </c>
      <c r="I121" s="10">
        <f t="shared" si="3"/>
        <v>-0.15735303008530016</v>
      </c>
      <c r="J121" s="10">
        <f>[2]Sum!L148/1000</f>
        <v>26.956208270516644</v>
      </c>
      <c r="K121" s="11">
        <f>[2]Sum!$O148</f>
        <v>128.20194082102523</v>
      </c>
      <c r="L121" s="6">
        <f>[2]Sum!T148/1000</f>
        <v>7.2396277254475558</v>
      </c>
      <c r="M121" s="6">
        <f t="shared" si="4"/>
        <v>157.09506893891327</v>
      </c>
      <c r="N121" s="6">
        <f>[2]Sum!$L119/1000</f>
        <v>48.504934673601603</v>
      </c>
      <c r="O121" s="6">
        <f>[6]Sum!$L119/1000</f>
        <v>55.641126514204785</v>
      </c>
      <c r="P121">
        <v>22.05</v>
      </c>
      <c r="Y121">
        <f t="shared" si="0"/>
        <v>2028</v>
      </c>
      <c r="Z121" s="11">
        <f t="shared" si="1"/>
        <v>128.20194082102523</v>
      </c>
      <c r="AA121" s="11">
        <f t="shared" ca="1" si="2"/>
        <v>130.9989848302441</v>
      </c>
    </row>
    <row r="122" spans="1:28" x14ac:dyDescent="0.25">
      <c r="B122">
        <f>[2]Sum!B149</f>
        <v>2029</v>
      </c>
      <c r="C122" s="10">
        <f>[2]Sum!D149/1000</f>
        <v>9.380132227273025</v>
      </c>
      <c r="D122" s="10">
        <f>[2]Sum!H149/1000</f>
        <v>5.591082491322001</v>
      </c>
      <c r="E122" s="10">
        <f>[2]Sum!I149/1000</f>
        <v>0.3715881197254618</v>
      </c>
      <c r="F122" s="10">
        <f>[2]Sum!E149/1000</f>
        <v>9.9605319100000003</v>
      </c>
      <c r="G122" s="10">
        <f>([2]Sum!L149-SUM([2]Sum!G149:I149))/1000</f>
        <v>1.3928400000000001</v>
      </c>
      <c r="H122" s="10">
        <f>[2]Sum!C149/1000</f>
        <v>1.5800782750541571</v>
      </c>
      <c r="I122" s="10">
        <f t="shared" si="3"/>
        <v>-0.1813783855701725</v>
      </c>
      <c r="J122" s="10">
        <f>[2]Sum!L149/1000</f>
        <v>28.276253023374643</v>
      </c>
      <c r="K122" s="11">
        <f>[2]Sum!$O149</f>
        <v>128.4351182229081</v>
      </c>
      <c r="L122" s="6">
        <f>[2]Sum!T149/1000</f>
        <v>7.464147140218655</v>
      </c>
      <c r="M122" s="6">
        <f t="shared" si="4"/>
        <v>164.55921607913191</v>
      </c>
      <c r="N122" s="6">
        <f>[2]Sum!$L120/1000</f>
        <v>49.095690264350395</v>
      </c>
      <c r="O122" s="6">
        <f>[6]Sum!$L120/1000</f>
        <v>56.807356317503988</v>
      </c>
      <c r="P122">
        <v>23.52</v>
      </c>
      <c r="Y122">
        <f t="shared" si="0"/>
        <v>2029</v>
      </c>
      <c r="Z122" s="11">
        <f t="shared" si="1"/>
        <v>128.4351182229081</v>
      </c>
      <c r="AA122" s="11">
        <f t="shared" ca="1" si="2"/>
        <v>131.60911144983967</v>
      </c>
    </row>
    <row r="123" spans="1:28" x14ac:dyDescent="0.25">
      <c r="B123">
        <f>[2]Sum!B150</f>
        <v>2030</v>
      </c>
      <c r="C123" s="10">
        <f>[2]Sum!D150/1000</f>
        <v>9.8200245763451335</v>
      </c>
      <c r="D123" s="10">
        <f>[2]Sum!H150/1000</f>
        <v>5.6974138201800004</v>
      </c>
      <c r="E123" s="10">
        <f>[2]Sum!I150/1000</f>
        <v>0.42224326453775224</v>
      </c>
      <c r="F123" s="10">
        <f>[2]Sum!E150/1000</f>
        <v>9.7246684693999974</v>
      </c>
      <c r="G123" s="10">
        <f>([2]Sum!L150-SUM([2]Sum!G150:I150))/1000</f>
        <v>1.6714079999999958</v>
      </c>
      <c r="H123" s="10">
        <f>[2]Sum!C150/1000</f>
        <v>1.6117573699533183</v>
      </c>
      <c r="I123" s="10">
        <f t="shared" si="3"/>
        <v>-0.21275959849307977</v>
      </c>
      <c r="J123" s="10">
        <f>[2]Sum!L150/1000</f>
        <v>28.947515500416202</v>
      </c>
      <c r="K123" s="11">
        <f>[2]Sum!$O150</f>
        <v>128.24734645391129</v>
      </c>
      <c r="L123" s="6">
        <f>[2]Sum!T150/1000</f>
        <v>6.1322746924654403</v>
      </c>
      <c r="M123" s="6">
        <f t="shared" si="4"/>
        <v>170.69149077159736</v>
      </c>
      <c r="N123" s="6">
        <f>[2]Sum!$L121/1000</f>
        <v>47.458790125387189</v>
      </c>
      <c r="O123" s="6">
        <f>[6]Sum!$L121/1000</f>
        <v>55.96917406511038</v>
      </c>
      <c r="P123">
        <v>25</v>
      </c>
      <c r="Y123">
        <f t="shared" si="0"/>
        <v>2030</v>
      </c>
      <c r="Z123" s="11">
        <f t="shared" si="1"/>
        <v>128.24734645391129</v>
      </c>
      <c r="AA123" s="11">
        <f t="shared" ca="1" si="2"/>
        <v>132.01327713569373</v>
      </c>
      <c r="AB123" s="13">
        <f ca="1">1-AA123/Z123</f>
        <v>-2.9364589489855986E-2</v>
      </c>
    </row>
    <row r="124" spans="1:28" x14ac:dyDescent="0.25">
      <c r="K124" s="3"/>
    </row>
    <row r="125" spans="1:28" x14ac:dyDescent="0.25">
      <c r="A125" t="str">
        <f>A78</f>
        <v>RE no Inga</v>
      </c>
      <c r="B125">
        <f ca="1">[4]Sum!B130</f>
        <v>2010</v>
      </c>
      <c r="C125" s="10">
        <f ca="1">[4]Sum!D130/1000</f>
        <v>3.2173322377990893E-3</v>
      </c>
      <c r="D125" s="10">
        <f ca="1">[4]Sum!H130/1000</f>
        <v>2.0808256092000006E-2</v>
      </c>
      <c r="E125" s="10">
        <f ca="1">[4]Sum!I130/1000</f>
        <v>0</v>
      </c>
      <c r="F125" s="10">
        <f ca="1">[4]Sum!E130/1000</f>
        <v>4.6269203099999991</v>
      </c>
      <c r="G125" s="10">
        <f ca="1">([4]Sum!L130-SUM([4]Sum!G130:I130))/1000</f>
        <v>9.0949470177292826E-16</v>
      </c>
      <c r="H125" s="10">
        <f ca="1">[4]Sum!C130/1000</f>
        <v>0.80845860771004474</v>
      </c>
      <c r="I125" s="10">
        <f ca="1">(N125-O125)*P103/1000</f>
        <v>0</v>
      </c>
      <c r="J125" s="10">
        <f ca="1">[4]Sum!L130/1000</f>
        <v>5.4594045060398448</v>
      </c>
      <c r="K125" s="19">
        <f ca="1">[4]Sum!$O130</f>
        <v>139.28564555477871</v>
      </c>
      <c r="L125" s="6">
        <f ca="1">[4]Sum!T130/1000</f>
        <v>0.25014904170398544</v>
      </c>
      <c r="M125" s="6">
        <f ca="1">L125</f>
        <v>0.25014904170398544</v>
      </c>
      <c r="N125" s="6">
        <f ca="1">[4]Sum!$L101/1000</f>
        <v>26.421951486532798</v>
      </c>
      <c r="O125" s="6">
        <f>[6]Sum!$L101/1000</f>
        <v>26.421951486532798</v>
      </c>
      <c r="Q125" s="16">
        <f ca="1">NPV(0.1,J125:J145)</f>
        <v>128.79889871266451</v>
      </c>
      <c r="R125" s="16">
        <f ca="1">NPV(0.1,L125:L145)</f>
        <v>68.216676179495281</v>
      </c>
    </row>
    <row r="126" spans="1:28" x14ac:dyDescent="0.25">
      <c r="B126">
        <f ca="1">[4]Sum!B131</f>
        <v>2011</v>
      </c>
      <c r="C126" s="10">
        <f ca="1">[4]Sum!D131/1000</f>
        <v>0.36046656769519619</v>
      </c>
      <c r="D126" s="10">
        <f ca="1">[4]Sum!H131/1000</f>
        <v>0.38792400618599993</v>
      </c>
      <c r="E126" s="10">
        <f ca="1">[4]Sum!I131/1000</f>
        <v>0</v>
      </c>
      <c r="F126" s="10">
        <f ca="1">[4]Sum!E131/1000</f>
        <v>6.3252812000000009</v>
      </c>
      <c r="G126" s="10">
        <f ca="1">([4]Sum!L131-SUM([4]Sum!G131:I131))/1000</f>
        <v>1.8189894035458565E-15</v>
      </c>
      <c r="H126" s="10">
        <f ca="1">[4]Sum!C131/1000</f>
        <v>0.83182352122006831</v>
      </c>
      <c r="I126" s="10">
        <f t="shared" ref="I126:I145" ca="1" si="5">(N126-O126)*P104/1000</f>
        <v>0</v>
      </c>
      <c r="J126" s="10">
        <f ca="1">[4]Sum!L131/1000</f>
        <v>7.9054952951012645</v>
      </c>
      <c r="K126" s="19">
        <f ca="1">[4]Sum!$O131</f>
        <v>145.84169117320039</v>
      </c>
      <c r="L126" s="6">
        <f ca="1">[4]Sum!T131/1000</f>
        <v>7.1869510962071619</v>
      </c>
      <c r="M126" s="6">
        <f ca="1">L126+M125</f>
        <v>7.4371001379111474</v>
      </c>
      <c r="N126" s="6">
        <f ca="1">[4]Sum!$L102/1000</f>
        <v>38.705038156953613</v>
      </c>
      <c r="O126" s="6">
        <f>[6]Sum!$L102/1000</f>
        <v>38.706790060593612</v>
      </c>
      <c r="Q126" s="10">
        <f ca="1">SUM(J125:J145)</f>
        <v>386.8721551923216</v>
      </c>
    </row>
    <row r="127" spans="1:28" x14ac:dyDescent="0.25">
      <c r="B127">
        <f ca="1">[4]Sum!B132</f>
        <v>2012</v>
      </c>
      <c r="C127" s="10">
        <f ca="1">[4]Sum!D132/1000</f>
        <v>0.78124266268069387</v>
      </c>
      <c r="D127" s="10">
        <f ca="1">[4]Sum!H132/1000</f>
        <v>1.0311986524740002</v>
      </c>
      <c r="E127" s="10">
        <f ca="1">[4]Sum!I132/1000</f>
        <v>1.2567053086146543E-2</v>
      </c>
      <c r="F127" s="10">
        <f ca="1">[4]Sum!E132/1000</f>
        <v>8.7925101079999983</v>
      </c>
      <c r="G127" s="10">
        <f ca="1">([4]Sum!L132-SUM([4]Sum!G132:I132))/1000</f>
        <v>0</v>
      </c>
      <c r="H127" s="10">
        <f ca="1">[4]Sum!C132/1000</f>
        <v>0.89427412320641086</v>
      </c>
      <c r="I127" s="10">
        <f t="shared" ca="1" si="5"/>
        <v>0</v>
      </c>
      <c r="J127" s="10">
        <f ca="1">[4]Sum!L132/1000</f>
        <v>11.511792599447249</v>
      </c>
      <c r="K127" s="19">
        <f ca="1">[4]Sum!$O132</f>
        <v>158.40544542904613</v>
      </c>
      <c r="L127" s="6">
        <f ca="1">[4]Sum!T132/1000</f>
        <v>11.101538053328087</v>
      </c>
      <c r="M127" s="6">
        <f t="shared" ref="M127:M145" ca="1" si="6">L127+M126</f>
        <v>18.538638191239233</v>
      </c>
      <c r="N127" s="6">
        <f ca="1">[4]Sum!$L103/1000</f>
        <v>53.352297361636786</v>
      </c>
      <c r="O127" s="6">
        <f>[6]Sum!$L103/1000</f>
        <v>53.356174908359989</v>
      </c>
    </row>
    <row r="128" spans="1:28" x14ac:dyDescent="0.25">
      <c r="B128">
        <f ca="1">[4]Sum!B133</f>
        <v>2013</v>
      </c>
      <c r="C128" s="10">
        <f ca="1">[4]Sum!D133/1000</f>
        <v>1.1255330091317668</v>
      </c>
      <c r="D128" s="10">
        <f ca="1">[4]Sum!H133/1000</f>
        <v>1.1803215923279999</v>
      </c>
      <c r="E128" s="10">
        <f ca="1">[4]Sum!I133/1000</f>
        <v>2.6958740320945623E-2</v>
      </c>
      <c r="F128" s="10">
        <f ca="1">[4]Sum!E133/1000</f>
        <v>9.2414958179999971</v>
      </c>
      <c r="G128" s="10">
        <f ca="1">([4]Sum!L133-SUM([4]Sum!G133:I133))/1000</f>
        <v>0</v>
      </c>
      <c r="H128" s="10">
        <f ca="1">[4]Sum!C133/1000</f>
        <v>0.91833443994893527</v>
      </c>
      <c r="I128" s="10">
        <f t="shared" ca="1" si="5"/>
        <v>0</v>
      </c>
      <c r="J128" s="10">
        <f ca="1">[4]Sum!L133/1000</f>
        <v>12.492643599729648</v>
      </c>
      <c r="K128" s="19">
        <f ca="1">[4]Sum!$O133</f>
        <v>158.86163167528647</v>
      </c>
      <c r="L128" s="6">
        <f ca="1">[4]Sum!T133/1000</f>
        <v>4.9744815497778685</v>
      </c>
      <c r="M128" s="6">
        <f t="shared" ca="1" si="6"/>
        <v>23.5131197410171</v>
      </c>
      <c r="N128" s="6">
        <f ca="1">[4]Sum!$L104/1000</f>
        <v>55.960646896070394</v>
      </c>
      <c r="O128" s="6">
        <f>[6]Sum!$L104/1000</f>
        <v>56.004273512558385</v>
      </c>
    </row>
    <row r="129" spans="2:17" x14ac:dyDescent="0.25">
      <c r="B129">
        <f ca="1">[4]Sum!B134</f>
        <v>2014</v>
      </c>
      <c r="C129" s="10">
        <f ca="1">[4]Sum!D134/1000</f>
        <v>1.5296679469936252</v>
      </c>
      <c r="D129" s="10">
        <f ca="1">[4]Sum!H134/1000</f>
        <v>1.3538032381739999</v>
      </c>
      <c r="E129" s="10">
        <f ca="1">[4]Sum!I134/1000</f>
        <v>2.6958740320945623E-2</v>
      </c>
      <c r="F129" s="10">
        <f ca="1">[4]Sum!E134/1000</f>
        <v>9.4285358400000021</v>
      </c>
      <c r="G129" s="10">
        <f ca="1">([4]Sum!L134-SUM([4]Sum!G134:I134))/1000</f>
        <v>-1.8189894035458565E-15</v>
      </c>
      <c r="H129" s="10">
        <f ca="1">[4]Sum!C134/1000</f>
        <v>0.94593194836067573</v>
      </c>
      <c r="I129" s="10">
        <f t="shared" ca="1" si="5"/>
        <v>-1.1890926296524617E-4</v>
      </c>
      <c r="J129" s="10">
        <f ca="1">[4]Sum!L134/1000</f>
        <v>13.284897713849247</v>
      </c>
      <c r="K129" s="19">
        <f ca="1">[4]Sum!$O134</f>
        <v>155.47567559761927</v>
      </c>
      <c r="L129" s="6">
        <f ca="1">[4]Sum!T134/1000</f>
        <v>5.942697015373839</v>
      </c>
      <c r="M129" s="6">
        <f t="shared" ca="1" si="6"/>
        <v>29.455816756390938</v>
      </c>
      <c r="N129" s="6">
        <f ca="1">[4]Sum!$L105/1000</f>
        <v>56.722268391369596</v>
      </c>
      <c r="O129" s="6">
        <f>[6]Sum!$L105/1000</f>
        <v>56.803159046447995</v>
      </c>
    </row>
    <row r="130" spans="2:17" x14ac:dyDescent="0.25">
      <c r="B130">
        <f ca="1">[4]Sum!B135</f>
        <v>2015</v>
      </c>
      <c r="C130" s="10">
        <f ca="1">[4]Sum!D135/1000</f>
        <v>2.2243595437161185</v>
      </c>
      <c r="D130" s="10">
        <f ca="1">[4]Sum!H135/1000</f>
        <v>1.5441491699880003</v>
      </c>
      <c r="E130" s="10">
        <f ca="1">[4]Sum!I135/1000</f>
        <v>9.026254246020167E-2</v>
      </c>
      <c r="F130" s="10">
        <f ca="1">[4]Sum!E135/1000</f>
        <v>9.047531649999998</v>
      </c>
      <c r="G130" s="10">
        <f ca="1">([4]Sum!L135-SUM([4]Sum!G135:I135))/1000</f>
        <v>1.8189894035458565E-15</v>
      </c>
      <c r="H130" s="10">
        <f ca="1">[4]Sum!C135/1000</f>
        <v>0.95118024465818962</v>
      </c>
      <c r="I130" s="10">
        <f t="shared" ca="1" si="5"/>
        <v>-4.1746187284623388E-3</v>
      </c>
      <c r="J130" s="10">
        <f ca="1">[4]Sum!L135/1000</f>
        <v>13.85748315082251</v>
      </c>
      <c r="K130" s="19">
        <f ca="1">[4]Sum!$O135</f>
        <v>150.06588017454763</v>
      </c>
      <c r="L130" s="6">
        <f ca="1">[4]Sum!T135/1000</f>
        <v>9.8721069776038881</v>
      </c>
      <c r="M130" s="6">
        <f t="shared" ca="1" si="6"/>
        <v>39.327923733994822</v>
      </c>
      <c r="N130" s="6">
        <f ca="1">[4]Sum!$L106/1000</f>
        <v>52.807790349839998</v>
      </c>
      <c r="O130" s="6">
        <f>[6]Sum!$L106/1000</f>
        <v>54.227728692854399</v>
      </c>
    </row>
    <row r="131" spans="2:17" x14ac:dyDescent="0.25">
      <c r="B131">
        <f ca="1">[4]Sum!B136</f>
        <v>2016</v>
      </c>
      <c r="C131" s="10">
        <f ca="1">[4]Sum!D136/1000</f>
        <v>2.7404797906993914</v>
      </c>
      <c r="D131" s="10">
        <f ca="1">[4]Sum!H136/1000</f>
        <v>1.8033551719379999</v>
      </c>
      <c r="E131" s="10">
        <f ca="1">[4]Sum!I136/1000</f>
        <v>9.3464362785374872E-2</v>
      </c>
      <c r="F131" s="10">
        <f ca="1">[4]Sum!E136/1000</f>
        <v>9.3087792479999969</v>
      </c>
      <c r="G131" s="10">
        <f ca="1">([4]Sum!L136-SUM([4]Sum!G136:I136))/1000</f>
        <v>1.8189894035458565E-15</v>
      </c>
      <c r="H131" s="10">
        <f ca="1">[4]Sum!C136/1000</f>
        <v>1.0610627065198708</v>
      </c>
      <c r="I131" s="10">
        <f t="shared" ca="1" si="5"/>
        <v>-9.2894908577507204E-3</v>
      </c>
      <c r="J131" s="10">
        <f ca="1">[4]Sum!L136/1000</f>
        <v>15.007141279942639</v>
      </c>
      <c r="K131" s="19">
        <f ca="1">[4]Sum!$O136</f>
        <v>145.22969301113184</v>
      </c>
      <c r="L131" s="6">
        <f ca="1">[4]Sum!T136/1000</f>
        <v>8.499781700283517</v>
      </c>
      <c r="M131" s="6">
        <f t="shared" ca="1" si="6"/>
        <v>47.827705434278343</v>
      </c>
      <c r="N131" s="6">
        <f ca="1">[4]Sum!$L107/1000</f>
        <v>55.005343970711984</v>
      </c>
      <c r="O131" s="6">
        <f>[6]Sum!$L107/1000</f>
        <v>57.111804482673598</v>
      </c>
    </row>
    <row r="132" spans="2:17" x14ac:dyDescent="0.25">
      <c r="B132">
        <f ca="1">[4]Sum!B137</f>
        <v>2017</v>
      </c>
      <c r="C132" s="10">
        <f ca="1">[4]Sum!D137/1000</f>
        <v>3.6193818792836709</v>
      </c>
      <c r="D132" s="10">
        <f ca="1">[4]Sum!H137/1000</f>
        <v>1.9888013063759997</v>
      </c>
      <c r="E132" s="10">
        <f ca="1">[4]Sum!I137/1000</f>
        <v>0.15651876769426232</v>
      </c>
      <c r="F132" s="10">
        <f ca="1">[4]Sum!E137/1000</f>
        <v>8.204298829999999</v>
      </c>
      <c r="G132" s="10">
        <f ca="1">([4]Sum!L137-SUM([4]Sum!G137:I137))/1000</f>
        <v>0</v>
      </c>
      <c r="H132" s="10">
        <f ca="1">[4]Sum!C137/1000</f>
        <v>1.0587503957913316</v>
      </c>
      <c r="I132" s="10">
        <f t="shared" ca="1" si="5"/>
        <v>-1.7543346017101568E-2</v>
      </c>
      <c r="J132" s="10">
        <f ca="1">[4]Sum!L137/1000</f>
        <v>15.027751179145264</v>
      </c>
      <c r="K132" s="19">
        <f ca="1">[4]Sum!$O137</f>
        <v>136.2337865162115</v>
      </c>
      <c r="L132" s="6">
        <f ca="1">[4]Sum!T137/1000</f>
        <v>12.040855270912617</v>
      </c>
      <c r="M132" s="6">
        <f t="shared" ca="1" si="6"/>
        <v>59.868560705190959</v>
      </c>
      <c r="N132" s="6">
        <f ca="1">[4]Sum!$L108/1000</f>
        <v>47.639124903907202</v>
      </c>
      <c r="O132" s="6">
        <f>[6]Sum!$L108/1000</f>
        <v>50.622687151713592</v>
      </c>
    </row>
    <row r="133" spans="2:17" x14ac:dyDescent="0.25">
      <c r="B133">
        <f ca="1">[4]Sum!B138</f>
        <v>2018</v>
      </c>
      <c r="C133" s="10">
        <f ca="1">[4]Sum!D138/1000</f>
        <v>4.1422500413396071</v>
      </c>
      <c r="D133" s="10">
        <f ca="1">[4]Sum!H138/1000</f>
        <v>2.1904197367139999</v>
      </c>
      <c r="E133" s="10">
        <f ca="1">[4]Sum!I138/1000</f>
        <v>0.15651876769426232</v>
      </c>
      <c r="F133" s="10">
        <f ca="1">[4]Sum!E138/1000</f>
        <v>7.9648673700000003</v>
      </c>
      <c r="G133" s="10">
        <f ca="1">([4]Sum!L138-SUM([4]Sum!G138:I138))/1000</f>
        <v>-3.637978807091713E-15</v>
      </c>
      <c r="H133" s="10">
        <f ca="1">[4]Sum!C138/1000</f>
        <v>1.0944260204159528</v>
      </c>
      <c r="I133" s="10">
        <f t="shared" ca="1" si="5"/>
        <v>-2.77930204962329E-2</v>
      </c>
      <c r="J133" s="10">
        <f ca="1">[4]Sum!L138/1000</f>
        <v>15.548481936163823</v>
      </c>
      <c r="K133" s="19">
        <f ca="1">[4]Sum!$O138</f>
        <v>132.12205211310572</v>
      </c>
      <c r="L133" s="6">
        <f ca="1">[4]Sum!T138/1000</f>
        <v>7.6436692238017843</v>
      </c>
      <c r="M133" s="6">
        <f t="shared" ca="1" si="6"/>
        <v>67.512229928992738</v>
      </c>
      <c r="N133" s="6">
        <f ca="1">[4]Sum!$L109/1000</f>
        <v>45.877650609273594</v>
      </c>
      <c r="O133" s="6">
        <f>[6]Sum!$L109/1000</f>
        <v>49.659013942094397</v>
      </c>
    </row>
    <row r="134" spans="2:17" x14ac:dyDescent="0.25">
      <c r="B134">
        <f ca="1">[4]Sum!B139</f>
        <v>2019</v>
      </c>
      <c r="C134" s="10">
        <f ca="1">[4]Sum!D139/1000</f>
        <v>4.5949336674868348</v>
      </c>
      <c r="D134" s="10">
        <f ca="1">[4]Sum!H139/1000</f>
        <v>2.4398668809780002</v>
      </c>
      <c r="E134" s="10">
        <f ca="1">[4]Sum!I139/1000</f>
        <v>0.15651876769426232</v>
      </c>
      <c r="F134" s="10">
        <f ca="1">[4]Sum!E139/1000</f>
        <v>8.4286071800000002</v>
      </c>
      <c r="G134" s="10">
        <f ca="1">([4]Sum!L139-SUM([4]Sum!G139:I139))/1000</f>
        <v>0</v>
      </c>
      <c r="H134" s="10">
        <f ca="1">[4]Sum!C139/1000</f>
        <v>1.1354542864598638</v>
      </c>
      <c r="I134" s="10">
        <f t="shared" ca="1" si="5"/>
        <v>-3.6021634595833692E-2</v>
      </c>
      <c r="J134" s="10">
        <f ca="1">[4]Sum!L139/1000</f>
        <v>16.755380782618957</v>
      </c>
      <c r="K134" s="19">
        <f ca="1">[4]Sum!$O139</f>
        <v>131.17317037994533</v>
      </c>
      <c r="L134" s="6">
        <f ca="1">[4]Sum!T139/1000</f>
        <v>7.4129334103890203</v>
      </c>
      <c r="M134" s="6">
        <f t="shared" ca="1" si="6"/>
        <v>74.925163339381754</v>
      </c>
      <c r="N134" s="6">
        <f ca="1">[4]Sum!$L110/1000</f>
        <v>48.651409395388804</v>
      </c>
      <c r="O134" s="6">
        <f>[6]Sum!$L110/1000</f>
        <v>52.735494950471988</v>
      </c>
    </row>
    <row r="135" spans="2:17" x14ac:dyDescent="0.25">
      <c r="B135">
        <f ca="1">[4]Sum!B140</f>
        <v>2020</v>
      </c>
      <c r="C135" s="10">
        <f ca="1">[4]Sum!D140/1000</f>
        <v>5.2277144794454378</v>
      </c>
      <c r="D135" s="10">
        <f ca="1">[4]Sum!H140/1000</f>
        <v>2.6566243187879999</v>
      </c>
      <c r="E135" s="10">
        <f ca="1">[4]Sum!I140/1000</f>
        <v>0.15651876769426232</v>
      </c>
      <c r="F135" s="10">
        <f ca="1">[4]Sum!E140/1000</f>
        <v>8.4810106799999989</v>
      </c>
      <c r="G135" s="10">
        <f ca="1">([4]Sum!L140-SUM([4]Sum!G140:I140))/1000</f>
        <v>-3.637978807091713E-15</v>
      </c>
      <c r="H135" s="10">
        <f ca="1">[4]Sum!C140/1000</f>
        <v>1.2019617648122287</v>
      </c>
      <c r="I135" s="10">
        <f t="shared" ca="1" si="5"/>
        <v>-4.3327301845822848E-2</v>
      </c>
      <c r="J135" s="10">
        <f ca="1">[4]Sum!L140/1000</f>
        <v>17.723830010739928</v>
      </c>
      <c r="K135" s="19">
        <f ca="1">[4]Sum!$O140</f>
        <v>129.69418960316159</v>
      </c>
      <c r="L135" s="6">
        <f ca="1">[4]Sum!T140/1000</f>
        <v>9.1078949584380151</v>
      </c>
      <c r="M135" s="6">
        <f t="shared" ca="1" si="6"/>
        <v>84.033058297819764</v>
      </c>
      <c r="N135" s="6">
        <f ca="1">[4]Sum!$L111/1000</f>
        <v>48.282861354849594</v>
      </c>
      <c r="O135" s="6">
        <f>[6]Sum!$L111/1000</f>
        <v>52.493483497300794</v>
      </c>
    </row>
    <row r="136" spans="2:17" x14ac:dyDescent="0.25">
      <c r="B136">
        <f ca="1">[4]Sum!B141</f>
        <v>2021</v>
      </c>
      <c r="C136" s="10">
        <f ca="1">[4]Sum!D141/1000</f>
        <v>5.7618141120186337</v>
      </c>
      <c r="D136" s="10">
        <f ca="1">[4]Sum!H141/1000</f>
        <v>2.9449402711500006</v>
      </c>
      <c r="E136" s="10">
        <f ca="1">[4]Sum!I141/1000</f>
        <v>0.15651876769426232</v>
      </c>
      <c r="F136" s="10">
        <f ca="1">[4]Sum!E141/1000</f>
        <v>8.8074071200000006</v>
      </c>
      <c r="G136" s="10">
        <f ca="1">([4]Sum!L141-SUM([4]Sum!G141:I141))/1000</f>
        <v>-3.637978807091713E-15</v>
      </c>
      <c r="H136" s="10">
        <f ca="1">[4]Sum!C141/1000</f>
        <v>1.1046350462021264</v>
      </c>
      <c r="I136" s="10">
        <f t="shared" ca="1" si="5"/>
        <v>-5.0968695605441927E-2</v>
      </c>
      <c r="J136" s="10">
        <f ca="1">[4]Sum!L141/1000</f>
        <v>18.775315317065019</v>
      </c>
      <c r="K136" s="19">
        <f ca="1">[4]Sum!$O141</f>
        <v>128.94361901584614</v>
      </c>
      <c r="L136" s="6">
        <f ca="1">[4]Sum!T141/1000</f>
        <v>9.68099178957495</v>
      </c>
      <c r="M136" s="6">
        <f t="shared" ca="1" si="6"/>
        <v>93.71405008739471</v>
      </c>
      <c r="N136" s="6">
        <f ca="1">[4]Sum!$L112/1000</f>
        <v>49.247081312390392</v>
      </c>
      <c r="O136" s="6">
        <f>[6]Sum!$L112/1000</f>
        <v>53.581154067955183</v>
      </c>
    </row>
    <row r="137" spans="2:17" x14ac:dyDescent="0.25">
      <c r="B137">
        <f ca="1">[4]Sum!B142</f>
        <v>2022</v>
      </c>
      <c r="C137" s="10">
        <f ca="1">[4]Sum!D142/1000</f>
        <v>6.2825063394486564</v>
      </c>
      <c r="D137" s="10">
        <f ca="1">[4]Sum!H142/1000</f>
        <v>3.2209718271660002</v>
      </c>
      <c r="E137" s="10">
        <f ca="1">[4]Sum!I142/1000</f>
        <v>0.15651876769426232</v>
      </c>
      <c r="F137" s="10">
        <f ca="1">[4]Sum!E142/1000</f>
        <v>9.0203758100000009</v>
      </c>
      <c r="G137" s="10">
        <f ca="1">([4]Sum!L142-SUM([4]Sum!G142:I142))/1000</f>
        <v>0</v>
      </c>
      <c r="H137" s="10">
        <f ca="1">[4]Sum!C142/1000</f>
        <v>1.1401171447017113</v>
      </c>
      <c r="I137" s="10">
        <f t="shared" ca="1" si="5"/>
        <v>-5.7869332303111178E-2</v>
      </c>
      <c r="J137" s="10">
        <f ca="1">[4]Sum!L142/1000</f>
        <v>19.820489889010631</v>
      </c>
      <c r="K137" s="19">
        <f ca="1">[4]Sum!$O142</f>
        <v>128.89444007226908</v>
      </c>
      <c r="L137" s="6">
        <f ca="1">[4]Sum!T142/1000</f>
        <v>9.1804613183487174</v>
      </c>
      <c r="M137" s="6">
        <f t="shared" ca="1" si="6"/>
        <v>102.89451140574343</v>
      </c>
      <c r="N137" s="6">
        <f ca="1">[4]Sum!$L113/1000</f>
        <v>49.636397207548789</v>
      </c>
      <c r="O137" s="6">
        <f>[6]Sum!$L113/1000</f>
        <v>54.010496399015999</v>
      </c>
    </row>
    <row r="138" spans="2:17" x14ac:dyDescent="0.25">
      <c r="B138">
        <f ca="1">[4]Sum!B143</f>
        <v>2023</v>
      </c>
      <c r="C138" s="10">
        <f ca="1">[4]Sum!D143/1000</f>
        <v>6.8914781135182714</v>
      </c>
      <c r="D138" s="10">
        <f ca="1">[4]Sum!H143/1000</f>
        <v>3.540518542584</v>
      </c>
      <c r="E138" s="10">
        <f ca="1">[4]Sum!I143/1000</f>
        <v>0.15651876769426232</v>
      </c>
      <c r="F138" s="10">
        <f ca="1">[4]Sum!E143/1000</f>
        <v>9.1453992500000023</v>
      </c>
      <c r="G138" s="10">
        <f ca="1">([4]Sum!L143-SUM([4]Sum!G143:I143))/1000</f>
        <v>0</v>
      </c>
      <c r="H138" s="10">
        <f ca="1">[4]Sum!C143/1000</f>
        <v>1.2023912749874237</v>
      </c>
      <c r="I138" s="10">
        <f t="shared" ca="1" si="5"/>
        <v>-6.7606743559944796E-2</v>
      </c>
      <c r="J138" s="10">
        <f ca="1">[4]Sum!L143/1000</f>
        <v>20.936305948783957</v>
      </c>
      <c r="K138" s="19">
        <f ca="1">[4]Sum!$O143</f>
        <v>128.91197072012019</v>
      </c>
      <c r="L138" s="6">
        <f ca="1">[4]Sum!T143/1000</f>
        <v>10.153007893633452</v>
      </c>
      <c r="M138" s="6">
        <f t="shared" ca="1" si="6"/>
        <v>113.04751929937689</v>
      </c>
      <c r="N138" s="6">
        <f ca="1">[4]Sum!$L114/1000</f>
        <v>49.510253765961593</v>
      </c>
      <c r="O138" s="6">
        <f>[6]Sum!$L114/1000</f>
        <v>54.109351967318382</v>
      </c>
    </row>
    <row r="139" spans="2:17" x14ac:dyDescent="0.25">
      <c r="B139">
        <f ca="1">[4]Sum!B144</f>
        <v>2024</v>
      </c>
      <c r="C139" s="10">
        <f ca="1">[4]Sum!D144/1000</f>
        <v>7.4812365197570534</v>
      </c>
      <c r="D139" s="10">
        <f ca="1">[4]Sum!H144/1000</f>
        <v>3.8936637001379997</v>
      </c>
      <c r="E139" s="10">
        <f ca="1">[4]Sum!I144/1000</f>
        <v>0.15651876769426232</v>
      </c>
      <c r="F139" s="10">
        <f ca="1">[4]Sum!E144/1000</f>
        <v>9.3401125699999987</v>
      </c>
      <c r="G139" s="10">
        <f ca="1">([4]Sum!L144-SUM([4]Sum!G144:I144))/1000</f>
        <v>-3.637978807091713E-15</v>
      </c>
      <c r="H139" s="10">
        <f ca="1">[4]Sum!C144/1000</f>
        <v>1.3097390623304459</v>
      </c>
      <c r="I139" s="10">
        <f t="shared" ca="1" si="5"/>
        <v>-9.0683308088460021E-2</v>
      </c>
      <c r="J139" s="10">
        <f ca="1">[4]Sum!L144/1000</f>
        <v>22.181270619919761</v>
      </c>
      <c r="K139" s="19">
        <f ca="1">[4]Sum!$O144</f>
        <v>129.3020195300839</v>
      </c>
      <c r="L139" s="6">
        <f ca="1">[4]Sum!T144/1000</f>
        <v>10.217599339095555</v>
      </c>
      <c r="M139" s="6">
        <f t="shared" ca="1" si="6"/>
        <v>123.26511863847244</v>
      </c>
      <c r="N139" s="6">
        <f ca="1">[4]Sum!$L115/1000</f>
        <v>49.747369123569591</v>
      </c>
      <c r="O139" s="6">
        <f>[6]Sum!$L115/1000</f>
        <v>55.3554895990464</v>
      </c>
    </row>
    <row r="140" spans="2:17" x14ac:dyDescent="0.25">
      <c r="B140">
        <f ca="1">[4]Sum!B145</f>
        <v>2025</v>
      </c>
      <c r="C140" s="10">
        <f ca="1">[4]Sum!D145/1000</f>
        <v>8.1544295241710643</v>
      </c>
      <c r="D140" s="10">
        <f ca="1">[4]Sum!H145/1000</f>
        <v>4.2433227854700002</v>
      </c>
      <c r="E140" s="10">
        <f ca="1">[4]Sum!I145/1000</f>
        <v>0.15651876769426232</v>
      </c>
      <c r="F140" s="10">
        <f ca="1">[4]Sum!E145/1000</f>
        <v>9.4882082299999979</v>
      </c>
      <c r="G140" s="10">
        <f ca="1">([4]Sum!L145-SUM([4]Sum!G145:I145))/1000</f>
        <v>0</v>
      </c>
      <c r="H140" s="10">
        <f ca="1">[4]Sum!C145/1000</f>
        <v>1.4201417643283785</v>
      </c>
      <c r="I140" s="10">
        <f t="shared" ca="1" si="5"/>
        <v>-7.898708954202012E-2</v>
      </c>
      <c r="J140" s="10">
        <f ca="1">[4]Sum!L145/1000</f>
        <v>23.462621071663705</v>
      </c>
      <c r="K140" s="19">
        <f ca="1">[4]Sum!$O145</f>
        <v>129.46858735346717</v>
      </c>
      <c r="L140" s="6">
        <f ca="1">[4]Sum!T145/1000</f>
        <v>10.9636545001191</v>
      </c>
      <c r="M140" s="6">
        <f t="shared" ca="1" si="6"/>
        <v>134.22877313859155</v>
      </c>
      <c r="N140" s="6">
        <f ca="1">[4]Sum!$L116/1000</f>
        <v>49.734672019540788</v>
      </c>
      <c r="O140" s="6">
        <f>[6]Sum!$L116/1000</f>
        <v>54.2123981840544</v>
      </c>
    </row>
    <row r="141" spans="2:17" x14ac:dyDescent="0.25">
      <c r="B141">
        <f ca="1">[4]Sum!B146</f>
        <v>2026</v>
      </c>
      <c r="C141" s="10">
        <f ca="1">[4]Sum!D146/1000</f>
        <v>8.8625136392730095</v>
      </c>
      <c r="D141" s="10">
        <f ca="1">[4]Sum!H146/1000</f>
        <v>4.5856068684120004</v>
      </c>
      <c r="E141" s="10">
        <f ca="1">[4]Sum!I146/1000</f>
        <v>0.15651876769426232</v>
      </c>
      <c r="F141" s="10">
        <f ca="1">[4]Sum!E146/1000</f>
        <v>9.5482479000000016</v>
      </c>
      <c r="G141" s="10">
        <f ca="1">([4]Sum!L146-SUM([4]Sum!G146:I146))/1000</f>
        <v>0</v>
      </c>
      <c r="H141" s="10">
        <f ca="1">[4]Sum!C146/1000</f>
        <v>1.5319282342495266</v>
      </c>
      <c r="I141" s="10">
        <f t="shared" ca="1" si="5"/>
        <v>-7.4974187408912069E-2</v>
      </c>
      <c r="J141" s="10">
        <f ca="1">[4]Sum!L146/1000</f>
        <v>24.684815409628797</v>
      </c>
      <c r="K141" s="19">
        <f ca="1">[4]Sum!$O146</f>
        <v>129.40280225517037</v>
      </c>
      <c r="L141" s="6">
        <f ca="1">[4]Sum!T146/1000</f>
        <v>11.273038784561876</v>
      </c>
      <c r="M141" s="6">
        <f t="shared" ca="1" si="6"/>
        <v>145.50181192315341</v>
      </c>
      <c r="N141" s="6">
        <f ca="1">[4]Sum!$L117/1000</f>
        <v>49.342298600015987</v>
      </c>
      <c r="O141" s="6">
        <f>[6]Sum!$L117/1000</f>
        <v>53.265594644438387</v>
      </c>
    </row>
    <row r="142" spans="2:17" x14ac:dyDescent="0.25">
      <c r="B142">
        <f ca="1">[4]Sum!B147</f>
        <v>2027</v>
      </c>
      <c r="C142" s="10">
        <f ca="1">[4]Sum!D147/1000</f>
        <v>9.4777201727789748</v>
      </c>
      <c r="D142" s="10">
        <f ca="1">[4]Sum!H147/1000</f>
        <v>4.8884522097719998</v>
      </c>
      <c r="E142" s="10">
        <f ca="1">[4]Sum!I147/1000</f>
        <v>0.15651876769426232</v>
      </c>
      <c r="F142" s="10">
        <f ca="1">[4]Sum!E147/1000</f>
        <v>9.9238801499999987</v>
      </c>
      <c r="G142" s="10">
        <f ca="1">([4]Sum!L147-SUM([4]Sum!G147:I147))/1000</f>
        <v>-3.637978807091713E-15</v>
      </c>
      <c r="H142" s="10">
        <f ca="1">[4]Sum!C147/1000</f>
        <v>1.6735524002740945</v>
      </c>
      <c r="I142" s="10">
        <f t="shared" ca="1" si="5"/>
        <v>-7.8503219028118409E-2</v>
      </c>
      <c r="J142" s="10">
        <f ca="1">[4]Sum!L147/1000</f>
        <v>26.120123700519329</v>
      </c>
      <c r="K142" s="19">
        <f ca="1">[4]Sum!$O147</f>
        <v>130.30355506383324</v>
      </c>
      <c r="L142" s="6">
        <f ca="1">[4]Sum!T147/1000</f>
        <v>9.7732642285036064</v>
      </c>
      <c r="M142" s="6">
        <f t="shared" ca="1" si="6"/>
        <v>155.275076151657</v>
      </c>
      <c r="N142" s="6">
        <f ca="1">[4]Sum!$L118/1000</f>
        <v>50.367280966564785</v>
      </c>
      <c r="O142" s="6">
        <f>[6]Sum!$L118/1000</f>
        <v>54.181820277940801</v>
      </c>
    </row>
    <row r="143" spans="2:17" x14ac:dyDescent="0.25">
      <c r="B143">
        <f ca="1">[4]Sum!B148</f>
        <v>2028</v>
      </c>
      <c r="C143" s="10">
        <f ca="1">[4]Sum!D148/1000</f>
        <v>10.160109980747196</v>
      </c>
      <c r="D143" s="10">
        <f ca="1">[4]Sum!H148/1000</f>
        <v>5.221672340424</v>
      </c>
      <c r="E143" s="10">
        <f ca="1">[4]Sum!I148/1000</f>
        <v>0.15651876769426232</v>
      </c>
      <c r="F143" s="10">
        <f ca="1">[4]Sum!E148/1000</f>
        <v>10.149160160000001</v>
      </c>
      <c r="G143" s="10">
        <f ca="1">([4]Sum!L148-SUM([4]Sum!G148:I148))/1000</f>
        <v>7.2759576141834261E-15</v>
      </c>
      <c r="H143" s="10">
        <f ca="1">[4]Sum!C148/1000</f>
        <v>1.8568637098342633</v>
      </c>
      <c r="I143" s="10">
        <f t="shared" ca="1" si="5"/>
        <v>-0.11710163292310727</v>
      </c>
      <c r="J143" s="10">
        <f ca="1">[4]Sum!L148/1000</f>
        <v>27.544324958699725</v>
      </c>
      <c r="K143" s="19">
        <f ca="1">[4]Sum!$O148</f>
        <v>130.9989848302441</v>
      </c>
      <c r="L143" s="6">
        <f ca="1">[4]Sum!T148/1000</f>
        <v>10.784314245381005</v>
      </c>
      <c r="M143" s="6">
        <f t="shared" ca="1" si="6"/>
        <v>166.05939039703802</v>
      </c>
      <c r="N143" s="6">
        <f ca="1">[4]Sum!$L119/1000</f>
        <v>50.330394862363185</v>
      </c>
      <c r="O143" s="6">
        <f>[6]Sum!$L119/1000</f>
        <v>55.641126514204785</v>
      </c>
    </row>
    <row r="144" spans="2:17" x14ac:dyDescent="0.25">
      <c r="B144">
        <f ca="1">[4]Sum!B149</f>
        <v>2029</v>
      </c>
      <c r="C144" s="10">
        <f ca="1">[4]Sum!D149/1000</f>
        <v>10.942971841793698</v>
      </c>
      <c r="D144" s="10">
        <f ca="1">[4]Sum!H149/1000</f>
        <v>5.534378377536</v>
      </c>
      <c r="E144" s="10">
        <f ca="1">[4]Sum!I149/1000</f>
        <v>0.15651876769426232</v>
      </c>
      <c r="F144" s="10">
        <f ca="1">[4]Sum!E149/1000</f>
        <v>10.312816769999998</v>
      </c>
      <c r="G144" s="10">
        <f ca="1">([4]Sum!L149-SUM([4]Sum!G149:I149))/1000</f>
        <v>0</v>
      </c>
      <c r="H144" s="10">
        <f ca="1">[4]Sum!C149/1000</f>
        <v>2.0283530565691312</v>
      </c>
      <c r="I144" s="10">
        <f t="shared" ca="1" si="5"/>
        <v>-0.15495834541385278</v>
      </c>
      <c r="J144" s="10">
        <f ca="1">[4]Sum!L149/1000</f>
        <v>28.975038813593091</v>
      </c>
      <c r="K144" s="19">
        <f ca="1">[4]Sum!$O149</f>
        <v>131.60911144983967</v>
      </c>
      <c r="L144" s="6">
        <f ca="1">[4]Sum!T149/1000</f>
        <v>11.413791692634639</v>
      </c>
      <c r="M144" s="6">
        <f t="shared" ca="1" si="6"/>
        <v>177.47318208967266</v>
      </c>
      <c r="N144" s="6">
        <f ca="1">[4]Sum!$L120/1000</f>
        <v>50.218991291404805</v>
      </c>
      <c r="O144" s="6">
        <f>[6]Sum!$L120/1000</f>
        <v>56.807356317503988</v>
      </c>
      <c r="Q144" s="20">
        <f ca="1">(K145-K123)/K145</f>
        <v>2.8526908531416224E-2</v>
      </c>
    </row>
    <row r="145" spans="1:15" x14ac:dyDescent="0.25">
      <c r="B145">
        <f ca="1">[4]Sum!B150</f>
        <v>2030</v>
      </c>
      <c r="C145" s="10">
        <f ca="1">[4]Sum!D150/1000</f>
        <v>11.647446145337094</v>
      </c>
      <c r="D145" s="10">
        <f ca="1">[4]Sum!H150/1000</f>
        <v>5.6225125496340027</v>
      </c>
      <c r="E145" s="10">
        <f ca="1">[4]Sum!I150/1000</f>
        <v>0.15726512558220362</v>
      </c>
      <c r="F145" s="10">
        <f ca="1">[4]Sum!E150/1000</f>
        <v>10.236821620000001</v>
      </c>
      <c r="G145" s="10">
        <f ca="1">([4]Sum!L150-SUM([4]Sum!G150:I150))/1000</f>
        <v>0</v>
      </c>
      <c r="H145" s="10">
        <f ca="1">[4]Sum!C150/1000</f>
        <v>2.1335019692838704</v>
      </c>
      <c r="I145" s="10">
        <f t="shared" ca="1" si="5"/>
        <v>-0.16986247831523951</v>
      </c>
      <c r="J145" s="10">
        <f ca="1">[4]Sum!L150/1000</f>
        <v>29.797547409837168</v>
      </c>
      <c r="K145" s="19">
        <f ca="1">[4]Sum!$O150</f>
        <v>132.01327713569373</v>
      </c>
      <c r="L145" s="6">
        <f ca="1">[4]Sum!T150/1000</f>
        <v>7.9950659512059641</v>
      </c>
      <c r="M145" s="6">
        <f t="shared" ca="1" si="6"/>
        <v>185.46824804087862</v>
      </c>
      <c r="N145" s="6">
        <f ca="1">[4]Sum!$L121/1000</f>
        <v>49.1746749325008</v>
      </c>
      <c r="O145" s="6">
        <f>[6]Sum!$L121/1000</f>
        <v>55.96917406511038</v>
      </c>
    </row>
    <row r="146" spans="1:15" x14ac:dyDescent="0.25">
      <c r="K146" s="3"/>
    </row>
    <row r="147" spans="1:15" x14ac:dyDescent="0.25">
      <c r="A147" t="s">
        <v>10</v>
      </c>
      <c r="B147">
        <f ca="1">B125</f>
        <v>2010</v>
      </c>
      <c r="C147" s="10">
        <f ca="1">C125-C103</f>
        <v>0</v>
      </c>
      <c r="D147" s="10">
        <f t="shared" ref="D147" ca="1" si="7">D125-D103</f>
        <v>0</v>
      </c>
      <c r="E147" s="10">
        <f t="shared" ref="E147:L147" ca="1" si="8">E125-E103</f>
        <v>0</v>
      </c>
      <c r="F147" s="10">
        <f t="shared" ca="1" si="8"/>
        <v>0</v>
      </c>
      <c r="G147" s="10">
        <f t="shared" ca="1" si="8"/>
        <v>0</v>
      </c>
      <c r="H147" s="10">
        <f t="shared" ca="1" si="8"/>
        <v>0</v>
      </c>
      <c r="I147" s="10"/>
      <c r="J147" s="10">
        <f t="shared" ca="1" si="8"/>
        <v>0</v>
      </c>
      <c r="K147" s="16">
        <f t="shared" ca="1" si="8"/>
        <v>0</v>
      </c>
      <c r="L147" s="10">
        <f t="shared" ca="1" si="8"/>
        <v>0</v>
      </c>
    </row>
    <row r="148" spans="1:15" x14ac:dyDescent="0.25">
      <c r="B148">
        <f t="shared" ref="B148:B167" ca="1" si="9">B126</f>
        <v>2011</v>
      </c>
      <c r="C148" s="10">
        <f t="shared" ref="C148:L163" ca="1" si="10">C126-C104</f>
        <v>-6.2047829035849489E-6</v>
      </c>
      <c r="D148" s="10">
        <f t="shared" ref="D148" ca="1" si="11">D126-D104</f>
        <v>-1.3621800000196416E-6</v>
      </c>
      <c r="E148" s="10">
        <f t="shared" ca="1" si="10"/>
        <v>0</v>
      </c>
      <c r="F148" s="10">
        <f t="shared" ca="1" si="10"/>
        <v>-6.9099999997490613E-6</v>
      </c>
      <c r="G148" s="10">
        <f t="shared" ca="1" si="10"/>
        <v>9.0949470177292826E-16</v>
      </c>
      <c r="H148" s="10">
        <f t="shared" ca="1" si="10"/>
        <v>1.9885200000002712E-4</v>
      </c>
      <c r="I148" s="10"/>
      <c r="J148" s="10">
        <f t="shared" ca="1" si="10"/>
        <v>1.843750370973396E-4</v>
      </c>
      <c r="K148" s="16">
        <f t="shared" ca="1" si="10"/>
        <v>3.4013766648115507E-3</v>
      </c>
      <c r="L148" s="10">
        <f t="shared" ca="1" si="10"/>
        <v>-6.2371768560609553E-5</v>
      </c>
    </row>
    <row r="149" spans="1:15" x14ac:dyDescent="0.25">
      <c r="B149">
        <f t="shared" ca="1" si="9"/>
        <v>2012</v>
      </c>
      <c r="C149" s="10">
        <f t="shared" ca="1" si="10"/>
        <v>-3.3913045458522362E-6</v>
      </c>
      <c r="D149" s="10">
        <f t="shared" ref="D149" ca="1" si="12">D127-D105</f>
        <v>2.6323799999783404E-6</v>
      </c>
      <c r="E149" s="10">
        <f t="shared" ca="1" si="10"/>
        <v>0</v>
      </c>
      <c r="F149" s="10">
        <f t="shared" ca="1" si="10"/>
        <v>-2.1569999999471179E-5</v>
      </c>
      <c r="G149" s="10">
        <f t="shared" ca="1" si="10"/>
        <v>-1.8189894035458565E-15</v>
      </c>
      <c r="H149" s="10">
        <f t="shared" ca="1" si="10"/>
        <v>9.6360000000017543E-5</v>
      </c>
      <c r="I149" s="10"/>
      <c r="J149" s="10">
        <f t="shared" ca="1" si="10"/>
        <v>7.4031075453007134E-5</v>
      </c>
      <c r="K149" s="16">
        <f t="shared" ca="1" si="10"/>
        <v>1.0186880437572654E-3</v>
      </c>
      <c r="L149" s="10">
        <f t="shared" ca="1" si="10"/>
        <v>7.0143848640569217E-5</v>
      </c>
    </row>
    <row r="150" spans="1:15" x14ac:dyDescent="0.25">
      <c r="B150">
        <f t="shared" ca="1" si="9"/>
        <v>2013</v>
      </c>
      <c r="C150" s="10">
        <f t="shared" ca="1" si="10"/>
        <v>3.2327057853076546E-4</v>
      </c>
      <c r="D150" s="10">
        <f t="shared" ref="D150" ca="1" si="13">D128-D106</f>
        <v>4.245231780000136E-4</v>
      </c>
      <c r="E150" s="10">
        <f t="shared" ca="1" si="10"/>
        <v>0</v>
      </c>
      <c r="F150" s="10">
        <f t="shared" ca="1" si="10"/>
        <v>-3.6796600000013058E-3</v>
      </c>
      <c r="G150" s="10">
        <f t="shared" ca="1" si="10"/>
        <v>1.8189894035458565E-15</v>
      </c>
      <c r="H150" s="10">
        <f t="shared" ca="1" si="10"/>
        <v>1.984682947028249E-4</v>
      </c>
      <c r="I150" s="10"/>
      <c r="J150" s="10">
        <f t="shared" ca="1" si="10"/>
        <v>-2.7333979487647042E-3</v>
      </c>
      <c r="K150" s="16">
        <f t="shared" ca="1" si="10"/>
        <v>-3.4759020754279391E-2</v>
      </c>
      <c r="L150" s="10">
        <f t="shared" ca="1" si="10"/>
        <v>8.4139651404910865E-3</v>
      </c>
    </row>
    <row r="151" spans="1:15" x14ac:dyDescent="0.25">
      <c r="B151">
        <f t="shared" ca="1" si="9"/>
        <v>2014</v>
      </c>
      <c r="C151" s="10">
        <f t="shared" ca="1" si="10"/>
        <v>7.1417259039674441E-4</v>
      </c>
      <c r="D151" s="10">
        <f t="shared" ref="D151" ca="1" si="14">D129-D107</f>
        <v>5.0011759799994948E-4</v>
      </c>
      <c r="E151" s="10">
        <f t="shared" ca="1" si="10"/>
        <v>0</v>
      </c>
      <c r="F151" s="10">
        <f t="shared" ca="1" si="10"/>
        <v>-6.1318999999571133E-4</v>
      </c>
      <c r="G151" s="10">
        <f t="shared" ca="1" si="10"/>
        <v>0</v>
      </c>
      <c r="H151" s="10">
        <f t="shared" ca="1" si="10"/>
        <v>1.6307793430887063E-2</v>
      </c>
      <c r="I151" s="10"/>
      <c r="J151" s="10">
        <f t="shared" ca="1" si="10"/>
        <v>1.6908893619286047E-2</v>
      </c>
      <c r="K151" s="16">
        <f t="shared" ca="1" si="10"/>
        <v>0.19788798647101657</v>
      </c>
      <c r="L151" s="10">
        <f t="shared" ca="1" si="10"/>
        <v>4.7330625924217884E-3</v>
      </c>
    </row>
    <row r="152" spans="1:15" x14ac:dyDescent="0.25">
      <c r="B152">
        <f t="shared" ca="1" si="9"/>
        <v>2015</v>
      </c>
      <c r="C152" s="10">
        <f t="shared" ca="1" si="10"/>
        <v>2.2439674649277208E-3</v>
      </c>
      <c r="D152" s="10">
        <f t="shared" ref="D152" ca="1" si="15">D130-D108</f>
        <v>3.4765855800045209E-4</v>
      </c>
      <c r="E152" s="10">
        <f t="shared" ca="1" si="10"/>
        <v>0</v>
      </c>
      <c r="F152" s="10">
        <f t="shared" ca="1" si="10"/>
        <v>-2.5368600000010844E-3</v>
      </c>
      <c r="G152" s="10">
        <f t="shared" ca="1" si="10"/>
        <v>0</v>
      </c>
      <c r="H152" s="10">
        <f t="shared" ca="1" si="10"/>
        <v>-2.4737226739961815E-2</v>
      </c>
      <c r="I152" s="10"/>
      <c r="J152" s="10">
        <f t="shared" ca="1" si="10"/>
        <v>-2.4682460717032839E-2</v>
      </c>
      <c r="K152" s="16">
        <f t="shared" ca="1" si="10"/>
        <v>-0.26729205816533863</v>
      </c>
      <c r="L152" s="10">
        <f t="shared" ca="1" si="10"/>
        <v>1.3638701596971003E-2</v>
      </c>
    </row>
    <row r="153" spans="1:15" x14ac:dyDescent="0.25">
      <c r="B153">
        <f t="shared" ca="1" si="9"/>
        <v>2016</v>
      </c>
      <c r="C153" s="10">
        <f t="shared" ca="1" si="10"/>
        <v>1.2259426712488697E-3</v>
      </c>
      <c r="D153" s="10">
        <f t="shared" ref="D153" ca="1" si="16">D131-D109</f>
        <v>2.1177694200003039E-4</v>
      </c>
      <c r="E153" s="10">
        <f t="shared" ca="1" si="10"/>
        <v>0</v>
      </c>
      <c r="F153" s="10">
        <f t="shared" ca="1" si="10"/>
        <v>-1.9445360000034384E-3</v>
      </c>
      <c r="G153" s="10">
        <f t="shared" ca="1" si="10"/>
        <v>-1.8189894035458565E-15</v>
      </c>
      <c r="H153" s="10">
        <f t="shared" ca="1" si="10"/>
        <v>1.3098619296139979E-2</v>
      </c>
      <c r="I153" s="10"/>
      <c r="J153" s="10">
        <f t="shared" ca="1" si="10"/>
        <v>1.2591802909390992E-2</v>
      </c>
      <c r="K153" s="16">
        <f t="shared" ca="1" si="10"/>
        <v>0.12185556441932022</v>
      </c>
      <c r="L153" s="10">
        <f t="shared" ca="1" si="10"/>
        <v>-1.153021962121592E-2</v>
      </c>
    </row>
    <row r="154" spans="1:15" x14ac:dyDescent="0.25">
      <c r="B154">
        <f t="shared" ca="1" si="9"/>
        <v>2017</v>
      </c>
      <c r="C154" s="10">
        <f t="shared" ca="1" si="10"/>
        <v>6.9264334853857967E-3</v>
      </c>
      <c r="D154" s="10">
        <f t="shared" ref="D154" ca="1" si="17">D132-D110</f>
        <v>1.709005919998674E-4</v>
      </c>
      <c r="E154" s="10">
        <f t="shared" ca="1" si="10"/>
        <v>0</v>
      </c>
      <c r="F154" s="10">
        <f t="shared" ca="1" si="10"/>
        <v>-1.6169450000001362E-2</v>
      </c>
      <c r="G154" s="10">
        <f t="shared" ca="1" si="10"/>
        <v>1.8189894035458565E-15</v>
      </c>
      <c r="H154" s="10">
        <f t="shared" ca="1" si="10"/>
        <v>6.7244230293295182E-3</v>
      </c>
      <c r="I154" s="10"/>
      <c r="J154" s="10">
        <f t="shared" ca="1" si="10"/>
        <v>-2.3476928932844032E-3</v>
      </c>
      <c r="K154" s="16">
        <f t="shared" ca="1" si="10"/>
        <v>-2.1282964338212196E-2</v>
      </c>
      <c r="L154" s="10">
        <f t="shared" ca="1" si="10"/>
        <v>5.9020417755546006E-2</v>
      </c>
    </row>
    <row r="155" spans="1:15" x14ac:dyDescent="0.25">
      <c r="B155">
        <f t="shared" ca="1" si="9"/>
        <v>2018</v>
      </c>
      <c r="C155" s="10">
        <f t="shared" ca="1" si="10"/>
        <v>-7.9701135589766992E-3</v>
      </c>
      <c r="D155" s="10">
        <f t="shared" ref="D155" ca="1" si="18">D133-D111</f>
        <v>7.0770287999977199E-4</v>
      </c>
      <c r="E155" s="10">
        <f t="shared" ca="1" si="10"/>
        <v>0</v>
      </c>
      <c r="F155" s="10">
        <f t="shared" ca="1" si="10"/>
        <v>1.0156939999999892E-2</v>
      </c>
      <c r="G155" s="10">
        <f t="shared" ca="1" si="10"/>
        <v>-7.2759576141834261E-15</v>
      </c>
      <c r="H155" s="10">
        <f t="shared" ca="1" si="10"/>
        <v>-3.4496352410042785E-3</v>
      </c>
      <c r="I155" s="10"/>
      <c r="J155" s="10">
        <f t="shared" ca="1" si="10"/>
        <v>-5.5510591998242376E-4</v>
      </c>
      <c r="K155" s="16">
        <f t="shared" ca="1" si="10"/>
        <v>-4.7169706720922022E-3</v>
      </c>
      <c r="L155" s="10">
        <f t="shared" ca="1" si="10"/>
        <v>-0.14876699612336708</v>
      </c>
    </row>
    <row r="156" spans="1:15" x14ac:dyDescent="0.25">
      <c r="B156">
        <f t="shared" ca="1" si="9"/>
        <v>2019</v>
      </c>
      <c r="C156" s="10">
        <f t="shared" ca="1" si="10"/>
        <v>-2.9005473048533403E-3</v>
      </c>
      <c r="D156" s="10">
        <f t="shared" ref="D156" ca="1" si="19">D134-D112</f>
        <v>-2.4641166059997666E-3</v>
      </c>
      <c r="E156" s="10">
        <f t="shared" ca="1" si="10"/>
        <v>0</v>
      </c>
      <c r="F156" s="10">
        <f t="shared" ca="1" si="10"/>
        <v>7.8887999999999181E-3</v>
      </c>
      <c r="G156" s="10">
        <f t="shared" ca="1" si="10"/>
        <v>-7.2759576141834261E-15</v>
      </c>
      <c r="H156" s="10">
        <f t="shared" ca="1" si="10"/>
        <v>-2.5264419637347491E-3</v>
      </c>
      <c r="I156" s="10"/>
      <c r="J156" s="10">
        <f t="shared" ca="1" si="10"/>
        <v>-2.3058745952653226E-6</v>
      </c>
      <c r="K156" s="16">
        <f t="shared" ca="1" si="10"/>
        <v>-1.8052044595151528E-5</v>
      </c>
      <c r="L156" s="10">
        <f t="shared" ca="1" si="10"/>
        <v>1.4027685792036948E-2</v>
      </c>
    </row>
    <row r="157" spans="1:15" x14ac:dyDescent="0.25">
      <c r="B157">
        <f t="shared" ca="1" si="9"/>
        <v>2020</v>
      </c>
      <c r="C157" s="10">
        <f t="shared" ca="1" si="10"/>
        <v>-1.3740664234608069E-2</v>
      </c>
      <c r="D157" s="10">
        <f t="shared" ref="D157" ca="1" si="20">D135-D113</f>
        <v>4.5458092800032546E-4</v>
      </c>
      <c r="E157" s="10">
        <f t="shared" ca="1" si="10"/>
        <v>0</v>
      </c>
      <c r="F157" s="10">
        <f t="shared" ca="1" si="10"/>
        <v>1.7105609999997995E-2</v>
      </c>
      <c r="G157" s="10">
        <f t="shared" ca="1" si="10"/>
        <v>-3.637978807091713E-15</v>
      </c>
      <c r="H157" s="10">
        <f t="shared" ca="1" si="10"/>
        <v>-5.1163436031771425E-3</v>
      </c>
      <c r="I157" s="10"/>
      <c r="J157" s="10">
        <f t="shared" ca="1" si="10"/>
        <v>-1.2968169097860027E-3</v>
      </c>
      <c r="K157" s="16">
        <f t="shared" ca="1" si="10"/>
        <v>-9.4894623835273251E-3</v>
      </c>
      <c r="L157" s="10">
        <f t="shared" ca="1" si="10"/>
        <v>-7.225476147162091E-2</v>
      </c>
    </row>
    <row r="158" spans="1:15" x14ac:dyDescent="0.25">
      <c r="B158">
        <f t="shared" ca="1" si="9"/>
        <v>2021</v>
      </c>
      <c r="C158" s="10">
        <f t="shared" ca="1" si="10"/>
        <v>-1.2083536324106525E-2</v>
      </c>
      <c r="D158" s="10">
        <f t="shared" ref="D158" ca="1" si="21">D136-D114</f>
        <v>-2.8708096799912042E-4</v>
      </c>
      <c r="E158" s="10">
        <f t="shared" ca="1" si="10"/>
        <v>0</v>
      </c>
      <c r="F158" s="10">
        <f t="shared" ca="1" si="10"/>
        <v>1.7392000000000962E-2</v>
      </c>
      <c r="G158" s="10">
        <f t="shared" ca="1" si="10"/>
        <v>0</v>
      </c>
      <c r="H158" s="10">
        <f t="shared" ca="1" si="10"/>
        <v>-5.9079279898013315E-3</v>
      </c>
      <c r="I158" s="10"/>
      <c r="J158" s="10">
        <f t="shared" ca="1" si="10"/>
        <v>-8.8654528190801329E-4</v>
      </c>
      <c r="K158" s="16">
        <f t="shared" ca="1" si="10"/>
        <v>-6.0885452595869083E-3</v>
      </c>
      <c r="L158" s="10">
        <f t="shared" ca="1" si="10"/>
        <v>1.0449478681431756E-2</v>
      </c>
    </row>
    <row r="159" spans="1:15" x14ac:dyDescent="0.25">
      <c r="B159">
        <f t="shared" ca="1" si="9"/>
        <v>2022</v>
      </c>
      <c r="C159" s="10">
        <f t="shared" ca="1" si="10"/>
        <v>-7.1060849742619503E-2</v>
      </c>
      <c r="D159" s="10">
        <f t="shared" ref="D159" ca="1" si="22">D137-D115</f>
        <v>1.8688349232000245E-2</v>
      </c>
      <c r="E159" s="10">
        <f t="shared" ca="1" si="10"/>
        <v>0</v>
      </c>
      <c r="F159" s="10">
        <f t="shared" ca="1" si="10"/>
        <v>6.582575000000368E-2</v>
      </c>
      <c r="G159" s="10">
        <f t="shared" ca="1" si="10"/>
        <v>0</v>
      </c>
      <c r="H159" s="10">
        <f t="shared" ca="1" si="10"/>
        <v>-1.3519308209042347E-2</v>
      </c>
      <c r="I159" s="10"/>
      <c r="J159" s="10">
        <f t="shared" ca="1" si="10"/>
        <v>-6.6058719660588849E-5</v>
      </c>
      <c r="K159" s="16">
        <f t="shared" ca="1" si="10"/>
        <v>-4.2958583418339913E-4</v>
      </c>
      <c r="L159" s="10">
        <f t="shared" ca="1" si="10"/>
        <v>-0.38716021403822687</v>
      </c>
    </row>
    <row r="160" spans="1:15" x14ac:dyDescent="0.25">
      <c r="B160">
        <f t="shared" ca="1" si="9"/>
        <v>2023</v>
      </c>
      <c r="C160" s="10">
        <f t="shared" ca="1" si="10"/>
        <v>-9.203710448932334E-2</v>
      </c>
      <c r="D160" s="10">
        <f t="shared" ref="D160" ca="1" si="23">D138-D116</f>
        <v>2.4000608580000193E-2</v>
      </c>
      <c r="E160" s="10">
        <f t="shared" ca="1" si="10"/>
        <v>0</v>
      </c>
      <c r="F160" s="10">
        <f t="shared" ca="1" si="10"/>
        <v>9.275767000000279E-2</v>
      </c>
      <c r="G160" s="10">
        <f t="shared" ca="1" si="10"/>
        <v>0</v>
      </c>
      <c r="H160" s="10">
        <f t="shared" ca="1" si="10"/>
        <v>-1.9979522194215837E-2</v>
      </c>
      <c r="I160" s="10"/>
      <c r="J160" s="10">
        <f t="shared" ca="1" si="10"/>
        <v>4.7416518964595866E-3</v>
      </c>
      <c r="K160" s="16">
        <f t="shared" ca="1" si="10"/>
        <v>2.9195966658903671E-2</v>
      </c>
      <c r="L160" s="10">
        <f t="shared" ca="1" si="10"/>
        <v>-0.15570351835106067</v>
      </c>
    </row>
    <row r="161" spans="1:20" x14ac:dyDescent="0.25">
      <c r="B161">
        <f t="shared" ca="1" si="9"/>
        <v>2024</v>
      </c>
      <c r="C161" s="10">
        <f t="shared" ca="1" si="10"/>
        <v>-7.5625633026033867E-2</v>
      </c>
      <c r="D161" s="10">
        <f t="shared" ref="D161" ca="1" si="24">D139-D117</f>
        <v>2.6025504479999739E-2</v>
      </c>
      <c r="E161" s="10">
        <f t="shared" ca="1" si="10"/>
        <v>0</v>
      </c>
      <c r="F161" s="10">
        <f t="shared" ca="1" si="10"/>
        <v>7.3969140000000877E-2</v>
      </c>
      <c r="G161" s="10">
        <f t="shared" ca="1" si="10"/>
        <v>-3.637978807091713E-15</v>
      </c>
      <c r="H161" s="10">
        <f t="shared" ca="1" si="10"/>
        <v>-2.0743290993795904E-2</v>
      </c>
      <c r="I161" s="10"/>
      <c r="J161" s="10">
        <f t="shared" ca="1" si="10"/>
        <v>3.6257204601675141E-3</v>
      </c>
      <c r="K161" s="16">
        <f t="shared" ca="1" si="10"/>
        <v>2.1135533026210851E-2</v>
      </c>
      <c r="L161" s="10">
        <f t="shared" ca="1" si="10"/>
        <v>0.16789404410907949</v>
      </c>
    </row>
    <row r="162" spans="1:20" x14ac:dyDescent="0.25">
      <c r="B162">
        <f t="shared" ca="1" si="9"/>
        <v>2025</v>
      </c>
      <c r="C162" s="10">
        <f t="shared" ca="1" si="10"/>
        <v>0.19666041073637697</v>
      </c>
      <c r="D162" s="10">
        <f t="shared" ref="D162" ca="1" si="25">D140-D118</f>
        <v>1.9917550680004226E-3</v>
      </c>
      <c r="E162" s="10">
        <f t="shared" ca="1" si="10"/>
        <v>-4.2061943183560963E-2</v>
      </c>
      <c r="F162" s="10">
        <f t="shared" ca="1" si="10"/>
        <v>0.23027914999999766</v>
      </c>
      <c r="G162" s="10">
        <f t="shared" ca="1" si="10"/>
        <v>-0.27856800000000292</v>
      </c>
      <c r="H162" s="10">
        <f t="shared" ca="1" si="10"/>
        <v>5.280809349797555E-2</v>
      </c>
      <c r="I162" s="10"/>
      <c r="J162" s="10">
        <f t="shared" ca="1" si="10"/>
        <v>0.16110946611879129</v>
      </c>
      <c r="K162" s="16">
        <f t="shared" ca="1" si="10"/>
        <v>0.88901469805784927</v>
      </c>
      <c r="L162" s="10">
        <f t="shared" ca="1" si="10"/>
        <v>2.0421946689120372</v>
      </c>
    </row>
    <row r="163" spans="1:20" x14ac:dyDescent="0.25">
      <c r="B163">
        <f t="shared" ca="1" si="9"/>
        <v>2026</v>
      </c>
      <c r="C163" s="10">
        <f t="shared" ca="1" si="10"/>
        <v>0.33504320695965362</v>
      </c>
      <c r="D163" s="10">
        <f t="shared" ref="D163" ca="1" si="26">D141-D119</f>
        <v>-3.4141206479993969E-3</v>
      </c>
      <c r="E163" s="10">
        <f t="shared" ca="1" si="10"/>
        <v>-9.2387920327828138E-2</v>
      </c>
      <c r="F163" s="10">
        <f t="shared" ca="1" si="10"/>
        <v>0.52090014000000018</v>
      </c>
      <c r="G163" s="10">
        <f t="shared" ca="1" si="10"/>
        <v>-0.5571360000000023</v>
      </c>
      <c r="H163" s="10">
        <f t="shared" ca="1" si="10"/>
        <v>9.7753899624554386E-2</v>
      </c>
      <c r="I163" s="10"/>
      <c r="J163" s="10">
        <f t="shared" ca="1" si="10"/>
        <v>0.30075920560837943</v>
      </c>
      <c r="K163" s="16">
        <f t="shared" ca="1" si="10"/>
        <v>1.5766406741928733</v>
      </c>
      <c r="L163" s="10">
        <f t="shared" ca="1" si="10"/>
        <v>0.76988897743060392</v>
      </c>
    </row>
    <row r="164" spans="1:20" x14ac:dyDescent="0.25">
      <c r="B164">
        <f t="shared" ca="1" si="9"/>
        <v>2027</v>
      </c>
      <c r="C164" s="10">
        <f t="shared" ref="C164:L167" ca="1" si="27">C142-C120</f>
        <v>0.70795454650446032</v>
      </c>
      <c r="D164" s="10">
        <f t="shared" ref="D164" ca="1" si="28">D142-D120</f>
        <v>-3.1246663770000183E-2</v>
      </c>
      <c r="E164" s="10">
        <f t="shared" ca="1" si="27"/>
        <v>-0.13328173089561862</v>
      </c>
      <c r="F164" s="10">
        <f t="shared" ca="1" si="27"/>
        <v>0.5478312600000006</v>
      </c>
      <c r="G164" s="10">
        <f t="shared" ca="1" si="27"/>
        <v>-0.83570400000000156</v>
      </c>
      <c r="H164" s="10">
        <f t="shared" ca="1" si="27"/>
        <v>0.20145700451029303</v>
      </c>
      <c r="I164" s="10"/>
      <c r="J164" s="10">
        <f t="shared" ca="1" si="27"/>
        <v>0.45701041634913153</v>
      </c>
      <c r="K164" s="16">
        <f t="shared" ca="1" si="27"/>
        <v>2.2798545150194229</v>
      </c>
      <c r="L164" s="10">
        <f t="shared" ca="1" si="27"/>
        <v>3.104781873706119</v>
      </c>
    </row>
    <row r="165" spans="1:20" x14ac:dyDescent="0.25">
      <c r="B165">
        <f t="shared" ca="1" si="9"/>
        <v>2028</v>
      </c>
      <c r="C165" s="10">
        <f t="shared" ca="1" si="27"/>
        <v>1.0960838214157977</v>
      </c>
      <c r="D165" s="10">
        <f t="shared" ref="D165" ca="1" si="29">D143-D121</f>
        <v>-3.2105458254001462E-2</v>
      </c>
      <c r="E165" s="10">
        <f t="shared" ca="1" si="27"/>
        <v>-0.17417554146340908</v>
      </c>
      <c r="F165" s="10">
        <f t="shared" ca="1" si="27"/>
        <v>0.4748158800000013</v>
      </c>
      <c r="G165" s="10">
        <f t="shared" ca="1" si="27"/>
        <v>-1.1142719999999862</v>
      </c>
      <c r="H165" s="10">
        <f t="shared" ca="1" si="27"/>
        <v>0.33776998648468592</v>
      </c>
      <c r="I165" s="10"/>
      <c r="J165" s="10">
        <f t="shared" ca="1" si="27"/>
        <v>0.58811668818308149</v>
      </c>
      <c r="K165" s="16">
        <f t="shared" ca="1" si="27"/>
        <v>2.7970440092188653</v>
      </c>
      <c r="L165" s="10">
        <f t="shared" ca="1" si="27"/>
        <v>3.5446865199334487</v>
      </c>
    </row>
    <row r="166" spans="1:20" x14ac:dyDescent="0.25">
      <c r="B166">
        <f t="shared" ca="1" si="9"/>
        <v>2029</v>
      </c>
      <c r="C166" s="10">
        <f t="shared" ca="1" si="27"/>
        <v>1.5628396145206729</v>
      </c>
      <c r="D166" s="10">
        <f t="shared" ref="D166" ca="1" si="30">D144-D122</f>
        <v>-5.6704113786000931E-2</v>
      </c>
      <c r="E166" s="10">
        <f t="shared" ca="1" si="27"/>
        <v>-0.21506935203119948</v>
      </c>
      <c r="F166" s="10">
        <f t="shared" ca="1" si="27"/>
        <v>0.35228485999999748</v>
      </c>
      <c r="G166" s="10">
        <f t="shared" ca="1" si="27"/>
        <v>-1.3928400000000001</v>
      </c>
      <c r="H166" s="10">
        <f t="shared" ca="1" si="27"/>
        <v>0.44827478151497413</v>
      </c>
      <c r="I166" s="10"/>
      <c r="J166" s="10">
        <f t="shared" ca="1" si="27"/>
        <v>0.698785790218448</v>
      </c>
      <c r="K166" s="16">
        <f t="shared" ca="1" si="27"/>
        <v>3.1739932269315716</v>
      </c>
      <c r="L166" s="10">
        <f t="shared" ca="1" si="27"/>
        <v>3.9496445524159842</v>
      </c>
    </row>
    <row r="167" spans="1:20" x14ac:dyDescent="0.25">
      <c r="B167">
        <f t="shared" ca="1" si="9"/>
        <v>2030</v>
      </c>
      <c r="C167" s="10">
        <f t="shared" ca="1" si="27"/>
        <v>1.8274215689919604</v>
      </c>
      <c r="D167" s="10">
        <f t="shared" ref="D167" ca="1" si="31">D145-D123</f>
        <v>-7.4901270545997711E-2</v>
      </c>
      <c r="E167" s="10">
        <f t="shared" ca="1" si="27"/>
        <v>-0.26497813895554861</v>
      </c>
      <c r="F167" s="10">
        <f t="shared" ca="1" si="27"/>
        <v>0.51215315060000322</v>
      </c>
      <c r="G167" s="10">
        <f t="shared" ca="1" si="27"/>
        <v>-1.6714079999999958</v>
      </c>
      <c r="H167" s="10">
        <f t="shared" ca="1" si="27"/>
        <v>0.52174459933055206</v>
      </c>
      <c r="I167" s="10"/>
      <c r="J167" s="10">
        <f t="shared" ca="1" si="27"/>
        <v>0.85003190942096651</v>
      </c>
      <c r="K167" s="16">
        <f t="shared" ca="1" si="27"/>
        <v>3.7659306817824358</v>
      </c>
      <c r="L167" s="10">
        <f t="shared" ca="1" si="27"/>
        <v>1.8627912587405238</v>
      </c>
    </row>
    <row r="169" spans="1:20" ht="18" thickBot="1" x14ac:dyDescent="0.35">
      <c r="C169" s="4" t="s">
        <v>15</v>
      </c>
      <c r="D169" s="4"/>
      <c r="E169" s="4"/>
    </row>
    <row r="170" spans="1:20" ht="15.75" thickTop="1" x14ac:dyDescent="0.25">
      <c r="C170" t="str">
        <f>C9</f>
        <v>Coal</v>
      </c>
      <c r="D170" t="str">
        <f t="shared" ref="D170:T170" si="32">D9</f>
        <v>Oil</v>
      </c>
      <c r="E170" t="str">
        <f t="shared" si="32"/>
        <v>Gas</v>
      </c>
      <c r="F170" t="str">
        <f t="shared" si="32"/>
        <v>Nuclear</v>
      </c>
      <c r="G170" t="str">
        <f t="shared" si="32"/>
        <v>Hydro</v>
      </c>
      <c r="H170" t="str">
        <f t="shared" si="32"/>
        <v>Biomass</v>
      </c>
      <c r="I170" t="str">
        <f t="shared" si="32"/>
        <v>Solar PV</v>
      </c>
      <c r="J170" t="str">
        <f t="shared" si="32"/>
        <v>Solar Thermal</v>
      </c>
      <c r="K170" t="str">
        <f t="shared" si="32"/>
        <v>Wind</v>
      </c>
      <c r="L170" t="str">
        <f t="shared" si="32"/>
        <v>Total Cent.</v>
      </c>
      <c r="M170" t="str">
        <f t="shared" si="32"/>
        <v>Imports</v>
      </c>
      <c r="N170" t="str">
        <f t="shared" si="32"/>
        <v>Exports</v>
      </c>
      <c r="O170" t="str">
        <f t="shared" si="32"/>
        <v>Net Imports</v>
      </c>
      <c r="P170" t="str">
        <f t="shared" si="32"/>
        <v>dom. System dmd</v>
      </c>
      <c r="Q170" t="str">
        <f t="shared" si="32"/>
        <v>Dist. Oil</v>
      </c>
      <c r="R170" t="str">
        <f t="shared" si="32"/>
        <v>Dist. Biomass</v>
      </c>
      <c r="S170" t="str">
        <f t="shared" si="32"/>
        <v>Mini Hydro</v>
      </c>
      <c r="T170" t="str">
        <f t="shared" si="32"/>
        <v>Dist.Solar PV</v>
      </c>
    </row>
    <row r="171" spans="1:20" x14ac:dyDescent="0.25">
      <c r="A171" t="str">
        <f>A103</f>
        <v>Renewable</v>
      </c>
      <c r="B171" t="str">
        <f>[2]ByCountry!A10</f>
        <v>Burkina</v>
      </c>
      <c r="C171" s="7">
        <f>[2]ByCountry!C10/1000</f>
        <v>0</v>
      </c>
      <c r="D171" s="7">
        <f>[2]ByCountry!D10/1000</f>
        <v>0</v>
      </c>
      <c r="E171" s="7">
        <f>[2]ByCountry!E10/1000</f>
        <v>0</v>
      </c>
      <c r="F171" s="7">
        <f>[2]ByCountry!F10/1000</f>
        <v>0</v>
      </c>
      <c r="G171" s="7">
        <f>[2]ByCountry!G10/1000</f>
        <v>4.0471200000000006E-2</v>
      </c>
      <c r="H171" s="7">
        <f>[2]ByCountry!H10/1000</f>
        <v>0.77736240000000001</v>
      </c>
      <c r="I171" s="7">
        <f>[2]ByCountry!I10/1000</f>
        <v>0.2543028</v>
      </c>
      <c r="J171" s="7">
        <f>[2]ByCountry!J10/1000</f>
        <v>1.14975</v>
      </c>
      <c r="K171" s="7">
        <f>[2]ByCountry!K10/1000</f>
        <v>7.5336E-2</v>
      </c>
      <c r="L171" s="7">
        <f>[2]ByCountry!L10/1000</f>
        <v>2.2972223999999994</v>
      </c>
      <c r="M171" s="7">
        <f>[2]ByCountry!M10/1000</f>
        <v>0.6781992</v>
      </c>
      <c r="N171" s="7">
        <f>[2]ByCountry!N10/1000</f>
        <v>7.9891199999999996E-2</v>
      </c>
      <c r="O171" s="7">
        <f>[2]ByCountry!O10/1000</f>
        <v>0.59830799999999995</v>
      </c>
      <c r="P171" s="7">
        <f>[2]ByCountry!P10/1000</f>
        <v>2.9713920000000003</v>
      </c>
      <c r="Q171" s="7">
        <f>[2]ByCountry!Q10/1000</f>
        <v>3.0397199999999999E-2</v>
      </c>
      <c r="R171" s="7">
        <f>[2]ByCountry!R10/1000</f>
        <v>0</v>
      </c>
      <c r="S171" s="7">
        <f>[2]ByCountry!S10/1000</f>
        <v>0.21251760000000003</v>
      </c>
      <c r="T171" s="7">
        <f>[2]ByCountry!T10/1000</f>
        <v>0.12684480000000001</v>
      </c>
    </row>
    <row r="172" spans="1:20" x14ac:dyDescent="0.25">
      <c r="B172" t="str">
        <f>[2]ByCountry!A11</f>
        <v>Cote d'Ivoire</v>
      </c>
      <c r="C172" s="7">
        <f>[2]ByCountry!C11/1000</f>
        <v>0</v>
      </c>
      <c r="D172" s="7">
        <f>[2]ByCountry!D11/1000</f>
        <v>0</v>
      </c>
      <c r="E172" s="7">
        <f>[2]ByCountry!E11/1000</f>
        <v>18.5351964</v>
      </c>
      <c r="F172" s="7">
        <f>[2]ByCountry!F11/1000</f>
        <v>0</v>
      </c>
      <c r="G172" s="7">
        <f>[2]ByCountry!G11/1000</f>
        <v>1.8515136000000001</v>
      </c>
      <c r="H172" s="7">
        <f>[2]ByCountry!H11/1000</f>
        <v>0</v>
      </c>
      <c r="I172" s="7">
        <f>[2]ByCountry!I11/1000</f>
        <v>1.5169691999999997</v>
      </c>
      <c r="J172" s="7">
        <f>[2]ByCountry!J11/1000</f>
        <v>0</v>
      </c>
      <c r="K172" s="7">
        <f>[2]ByCountry!K11/1000</f>
        <v>0</v>
      </c>
      <c r="L172" s="7">
        <f>[2]ByCountry!L11/1000</f>
        <v>21.903679199999999</v>
      </c>
      <c r="M172" s="7">
        <f>[2]ByCountry!M11/1000</f>
        <v>0.37992119999999996</v>
      </c>
      <c r="N172" s="7">
        <f>[2]ByCountry!N11/1000</f>
        <v>6.3154344</v>
      </c>
      <c r="O172" s="7">
        <f>[2]ByCountry!O11/1000</f>
        <v>-5.9355131999999999</v>
      </c>
      <c r="P172" s="7">
        <f>[2]ByCountry!P11/1000</f>
        <v>15.033035999999997</v>
      </c>
      <c r="Q172" s="7">
        <f>[2]ByCountry!Q11/1000</f>
        <v>9.5221200000000006E-2</v>
      </c>
      <c r="R172" s="7">
        <f>[2]ByCountry!R11/1000</f>
        <v>0</v>
      </c>
      <c r="S172" s="7">
        <f>[2]ByCountry!S11/1000</f>
        <v>0.54644879999999996</v>
      </c>
      <c r="T172" s="7">
        <f>[2]ByCountry!T11/1000</f>
        <v>0</v>
      </c>
    </row>
    <row r="173" spans="1:20" x14ac:dyDescent="0.25">
      <c r="B173" t="str">
        <f>[2]ByCountry!A12</f>
        <v>Gambia</v>
      </c>
      <c r="C173" s="7">
        <f>[2]ByCountry!C12/1000</f>
        <v>0</v>
      </c>
      <c r="D173" s="7">
        <f>[2]ByCountry!D12/1000</f>
        <v>0</v>
      </c>
      <c r="E173" s="7">
        <f>[2]ByCountry!E12/1000</f>
        <v>0.15706680000000001</v>
      </c>
      <c r="F173" s="7">
        <f>[2]ByCountry!F12/1000</f>
        <v>0</v>
      </c>
      <c r="G173" s="7">
        <f>[2]ByCountry!G12/1000</f>
        <v>5.7815999999999992E-2</v>
      </c>
      <c r="H173" s="7">
        <f>[2]ByCountry!H12/1000</f>
        <v>5.475E-2</v>
      </c>
      <c r="I173" s="7">
        <f>[2]ByCountry!I12/1000</f>
        <v>0.10109039999999998</v>
      </c>
      <c r="J173" s="7">
        <f>[2]ByCountry!J12/1000</f>
        <v>0.24019920000000003</v>
      </c>
      <c r="K173" s="7">
        <f>[2]ByCountry!K12/1000</f>
        <v>1.6118400000000001E-2</v>
      </c>
      <c r="L173" s="7">
        <f>[2]ByCountry!L12/1000</f>
        <v>0.62704079999999984</v>
      </c>
      <c r="M173" s="7">
        <f>[2]ByCountry!M12/1000</f>
        <v>0.51657719999999996</v>
      </c>
      <c r="N173" s="7">
        <f>[2]ByCountry!N12/1000</f>
        <v>6.2108399999999994E-2</v>
      </c>
      <c r="O173" s="7">
        <f>[2]ByCountry!O12/1000</f>
        <v>0.45446879999999995</v>
      </c>
      <c r="P173" s="7">
        <f>[2]ByCountry!P12/1000</f>
        <v>1.0801080000000001</v>
      </c>
      <c r="Q173" s="7">
        <f>[2]ByCountry!Q12/1000</f>
        <v>1.11252E-2</v>
      </c>
      <c r="R173" s="7">
        <f>[2]ByCountry!R12/1000</f>
        <v>0</v>
      </c>
      <c r="S173" s="7">
        <f>[2]ByCountry!S12/1000</f>
        <v>5.10708E-2</v>
      </c>
      <c r="T173" s="7">
        <f>[2]ByCountry!T12/1000</f>
        <v>4.9318799999999996E-2</v>
      </c>
    </row>
    <row r="174" spans="1:20" x14ac:dyDescent="0.25">
      <c r="B174" t="str">
        <f>[2]ByCountry!A13</f>
        <v>Ghana</v>
      </c>
      <c r="C174" s="7">
        <f>[2]ByCountry!C13/1000</f>
        <v>0</v>
      </c>
      <c r="D174" s="7">
        <f>[2]ByCountry!D13/1000</f>
        <v>0</v>
      </c>
      <c r="E174" s="7">
        <f>[2]ByCountry!E13/1000</f>
        <v>6.8690663999999986</v>
      </c>
      <c r="F174" s="7">
        <f>[2]ByCountry!F13/1000</f>
        <v>0</v>
      </c>
      <c r="G174" s="7">
        <f>[2]ByCountry!G13/1000</f>
        <v>3.9783540000000004</v>
      </c>
      <c r="H174" s="7">
        <f>[2]ByCountry!H13/1000</f>
        <v>4.3829783999999998</v>
      </c>
      <c r="I174" s="7">
        <f>[2]ByCountry!I13/1000</f>
        <v>2.9190948000000003</v>
      </c>
      <c r="J174" s="7">
        <f>[2]ByCountry!J13/1000</f>
        <v>0</v>
      </c>
      <c r="K174" s="7">
        <f>[2]ByCountry!K13/1000</f>
        <v>0.35232720000000001</v>
      </c>
      <c r="L174" s="7">
        <f>[2]ByCountry!L13/1000</f>
        <v>18.501820799999997</v>
      </c>
      <c r="M174" s="7">
        <f>[2]ByCountry!M13/1000</f>
        <v>11.995243200000001</v>
      </c>
      <c r="N174" s="7">
        <f>[2]ByCountry!N13/1000</f>
        <v>0</v>
      </c>
      <c r="O174" s="7">
        <f>[2]ByCountry!O13/1000</f>
        <v>11.995243200000001</v>
      </c>
      <c r="P174" s="7">
        <f>[2]ByCountry!P13/1000</f>
        <v>29.518571999999995</v>
      </c>
      <c r="Q174" s="7">
        <f>[2]ByCountry!Q13/1000</f>
        <v>0.26595360000000001</v>
      </c>
      <c r="R174" s="7">
        <f>[2]ByCountry!R13/1000</f>
        <v>0</v>
      </c>
      <c r="S174" s="7">
        <f>[2]ByCountry!S13/1000</f>
        <v>4.3800000000000002E-3</v>
      </c>
      <c r="T174" s="7">
        <f>[2]ByCountry!T13/1000</f>
        <v>1.8087647999999998</v>
      </c>
    </row>
    <row r="175" spans="1:20" x14ac:dyDescent="0.25">
      <c r="B175" t="str">
        <f>[2]ByCountry!A14</f>
        <v>Guinea</v>
      </c>
      <c r="C175" s="7">
        <f>[2]ByCountry!C14/1000</f>
        <v>0</v>
      </c>
      <c r="D175" s="7">
        <f>[2]ByCountry!D14/1000</f>
        <v>0</v>
      </c>
      <c r="E175" s="7">
        <f>[2]ByCountry!E14/1000</f>
        <v>0</v>
      </c>
      <c r="F175" s="7">
        <f>[2]ByCountry!F14/1000</f>
        <v>0</v>
      </c>
      <c r="G175" s="7">
        <f>[2]ByCountry!G14/1000</f>
        <v>10.9696224</v>
      </c>
      <c r="H175" s="7">
        <f>[2]ByCountry!H14/1000</f>
        <v>0.27611520000000001</v>
      </c>
      <c r="I175" s="7">
        <f>[2]ByCountry!I14/1000</f>
        <v>0.73356239999999995</v>
      </c>
      <c r="J175" s="7">
        <f>[2]ByCountry!J14/1000</f>
        <v>0</v>
      </c>
      <c r="K175" s="7">
        <f>[2]ByCountry!K14/1000</f>
        <v>0</v>
      </c>
      <c r="L175" s="7">
        <f>[2]ByCountry!L14/1000</f>
        <v>11.9793</v>
      </c>
      <c r="M175" s="7">
        <f>[2]ByCountry!M14/1000</f>
        <v>0</v>
      </c>
      <c r="N175" s="7">
        <f>[2]ByCountry!N14/1000</f>
        <v>4.2571848000000001</v>
      </c>
      <c r="O175" s="7">
        <f>[2]ByCountry!O14/1000</f>
        <v>-4.2571848000000001</v>
      </c>
      <c r="P175" s="7">
        <f>[2]ByCountry!P14/1000</f>
        <v>7.6290839999999998</v>
      </c>
      <c r="Q175" s="7">
        <f>[2]ByCountry!Q14/1000</f>
        <v>1.4804399999999999E-2</v>
      </c>
      <c r="R175" s="7">
        <f>[2]ByCountry!R14/1000</f>
        <v>0</v>
      </c>
      <c r="S175" s="7">
        <f>[2]ByCountry!S14/1000</f>
        <v>0.44299319999999998</v>
      </c>
      <c r="T175" s="7">
        <f>[2]ByCountry!T14/1000</f>
        <v>0</v>
      </c>
    </row>
    <row r="176" spans="1:20" x14ac:dyDescent="0.25">
      <c r="B176" t="str">
        <f>[2]ByCountry!A15</f>
        <v>Guinea-Bissau</v>
      </c>
      <c r="C176" s="7">
        <f>[2]ByCountry!C15/1000</f>
        <v>0</v>
      </c>
      <c r="D176" s="7">
        <f>[2]ByCountry!D15/1000</f>
        <v>0</v>
      </c>
      <c r="E176" s="7">
        <f>[2]ByCountry!E15/1000</f>
        <v>0.14427720000000002</v>
      </c>
      <c r="F176" s="7">
        <f>[2]ByCountry!F15/1000</f>
        <v>0</v>
      </c>
      <c r="G176" s="7">
        <f>[2]ByCountry!G15/1000</f>
        <v>5.4311999999999997E-3</v>
      </c>
      <c r="H176" s="7">
        <f>[2]ByCountry!H15/1000</f>
        <v>0.1643376</v>
      </c>
      <c r="I176" s="7">
        <f>[2]ByCountry!I15/1000</f>
        <v>0.12754560000000001</v>
      </c>
      <c r="J176" s="7">
        <f>[2]ByCountry!J15/1000</f>
        <v>0.13674359999999999</v>
      </c>
      <c r="K176" s="7">
        <f>[2]ByCountry!K15/1000</f>
        <v>0</v>
      </c>
      <c r="L176" s="7">
        <f>[2]ByCountry!L15/1000</f>
        <v>0.57833520000000005</v>
      </c>
      <c r="M176" s="7">
        <f>[2]ByCountry!M15/1000</f>
        <v>1.2037992</v>
      </c>
      <c r="N176" s="7">
        <f>[2]ByCountry!N15/1000</f>
        <v>0.44001479999999998</v>
      </c>
      <c r="O176" s="7">
        <f>[2]ByCountry!O15/1000</f>
        <v>0.76378440000000003</v>
      </c>
      <c r="P176" s="7">
        <f>[2]ByCountry!P15/1000</f>
        <v>1.2675719999999999</v>
      </c>
      <c r="Q176" s="7">
        <f>[2]ByCountry!Q15/1000</f>
        <v>9.5483999999999986E-3</v>
      </c>
      <c r="R176" s="7">
        <f>[2]ByCountry!R15/1000</f>
        <v>0</v>
      </c>
      <c r="S176" s="7">
        <f>[2]ByCountry!S15/1000</f>
        <v>7.5335999999999997E-3</v>
      </c>
      <c r="T176" s="7">
        <f>[2]ByCountry!T15/1000</f>
        <v>3.0134400000000002E-2</v>
      </c>
    </row>
    <row r="177" spans="1:20" x14ac:dyDescent="0.25">
      <c r="B177" t="str">
        <f>[2]ByCountry!A16</f>
        <v>Liberia</v>
      </c>
      <c r="C177" s="7">
        <f>[2]ByCountry!C16/1000</f>
        <v>0</v>
      </c>
      <c r="D177" s="7">
        <f>[2]ByCountry!D16/1000</f>
        <v>0</v>
      </c>
      <c r="E177" s="7">
        <f>[2]ByCountry!E16/1000</f>
        <v>0.15505200000000002</v>
      </c>
      <c r="F177" s="7">
        <f>[2]ByCountry!F16/1000</f>
        <v>0</v>
      </c>
      <c r="G177" s="7">
        <f>[2]ByCountry!G16/1000</f>
        <v>1.3318704000000003</v>
      </c>
      <c r="H177" s="7">
        <f>[2]ByCountry!H16/1000</f>
        <v>0.28207199999999999</v>
      </c>
      <c r="I177" s="7">
        <f>[2]ByCountry!I16/1000</f>
        <v>0.21654719999999997</v>
      </c>
      <c r="J177" s="7">
        <f>[2]ByCountry!J16/1000</f>
        <v>0</v>
      </c>
      <c r="K177" s="7">
        <f>[2]ByCountry!K16/1000</f>
        <v>0</v>
      </c>
      <c r="L177" s="7">
        <f>[2]ByCountry!L16/1000</f>
        <v>1.9855416000000006</v>
      </c>
      <c r="M177" s="7">
        <f>[2]ByCountry!M16/1000</f>
        <v>0.68363039999999986</v>
      </c>
      <c r="N177" s="7">
        <f>[2]ByCountry!N16/1000</f>
        <v>0.38964479999999996</v>
      </c>
      <c r="O177" s="7">
        <f>[2]ByCountry!O16/1000</f>
        <v>0.2939855999999999</v>
      </c>
      <c r="P177" s="7">
        <f>[2]ByCountry!P16/1000</f>
        <v>2.29074</v>
      </c>
      <c r="Q177" s="7">
        <f>[2]ByCountry!Q16/1000</f>
        <v>6.3071999999999998E-3</v>
      </c>
      <c r="R177" s="7">
        <f>[2]ByCountry!R16/1000</f>
        <v>0</v>
      </c>
      <c r="S177" s="7">
        <f>[2]ByCountry!S16/1000</f>
        <v>0.14550359999999998</v>
      </c>
      <c r="T177" s="7">
        <f>[2]ByCountry!T16/1000</f>
        <v>1.0161599999999998E-2</v>
      </c>
    </row>
    <row r="178" spans="1:20" x14ac:dyDescent="0.25">
      <c r="B178" t="str">
        <f>[2]ByCountry!A17</f>
        <v>Mali</v>
      </c>
      <c r="C178" s="7">
        <f>[2]ByCountry!C17/1000</f>
        <v>0</v>
      </c>
      <c r="D178" s="7">
        <f>[2]ByCountry!D17/1000</f>
        <v>0</v>
      </c>
      <c r="E178" s="7">
        <f>[2]ByCountry!E17/1000</f>
        <v>0</v>
      </c>
      <c r="F178" s="7">
        <f>[2]ByCountry!F17/1000</f>
        <v>0</v>
      </c>
      <c r="G178" s="7">
        <f>[2]ByCountry!G17/1000</f>
        <v>1.8379356</v>
      </c>
      <c r="H178" s="7">
        <f>[2]ByCountry!H17/1000</f>
        <v>0.22486920000000002</v>
      </c>
      <c r="I178" s="7">
        <f>[2]ByCountry!I17/1000</f>
        <v>0.47724479999999991</v>
      </c>
      <c r="J178" s="7">
        <f>[2]ByCountry!J17/1000</f>
        <v>0</v>
      </c>
      <c r="K178" s="7">
        <f>[2]ByCountry!K17/1000</f>
        <v>0</v>
      </c>
      <c r="L178" s="7">
        <f>[2]ByCountry!L17/1000</f>
        <v>2.5400495999999997</v>
      </c>
      <c r="M178" s="7">
        <f>[2]ByCountry!M17/1000</f>
        <v>2.2742712000000003</v>
      </c>
      <c r="N178" s="7">
        <f>[2]ByCountry!N17/1000</f>
        <v>2.1637199999999999E-2</v>
      </c>
      <c r="O178" s="7">
        <f>[2]ByCountry!O17/1000</f>
        <v>2.252634</v>
      </c>
      <c r="P178" s="7">
        <f>[2]ByCountry!P17/1000</f>
        <v>4.6962359999999999</v>
      </c>
      <c r="Q178" s="7">
        <f>[2]ByCountry!Q17/1000</f>
        <v>8.4971999999999999E-3</v>
      </c>
      <c r="R178" s="7">
        <f>[2]ByCountry!R17/1000</f>
        <v>0</v>
      </c>
      <c r="S178" s="7">
        <f>[2]ByCountry!S17/1000</f>
        <v>0.29547479999999998</v>
      </c>
      <c r="T178" s="7">
        <f>[2]ByCountry!T17/1000</f>
        <v>0</v>
      </c>
    </row>
    <row r="179" spans="1:20" x14ac:dyDescent="0.25">
      <c r="B179" t="str">
        <f>[2]ByCountry!A18</f>
        <v>Niger</v>
      </c>
      <c r="C179" s="7">
        <f>[2]ByCountry!C18/1000</f>
        <v>0.82676879999999997</v>
      </c>
      <c r="D179" s="7">
        <f>[2]ByCountry!D18/1000</f>
        <v>3.9420000000000002E-3</v>
      </c>
      <c r="E179" s="7">
        <f>[2]ByCountry!E18/1000</f>
        <v>0</v>
      </c>
      <c r="F179" s="7">
        <f>[2]ByCountry!F18/1000</f>
        <v>0</v>
      </c>
      <c r="G179" s="7">
        <f>[2]ByCountry!G18/1000</f>
        <v>8.5234800000000013E-2</v>
      </c>
      <c r="H179" s="7">
        <f>[2]ByCountry!H18/1000</f>
        <v>9.2067599999999999E-2</v>
      </c>
      <c r="I179" s="7">
        <f>[2]ByCountry!I18/1000</f>
        <v>0.21497039999999998</v>
      </c>
      <c r="J179" s="7">
        <f>[2]ByCountry!J18/1000</f>
        <v>0</v>
      </c>
      <c r="K179" s="7">
        <f>[2]ByCountry!K18/1000</f>
        <v>0.50869319999999996</v>
      </c>
      <c r="L179" s="7">
        <f>[2]ByCountry!L18/1000</f>
        <v>1.7316768</v>
      </c>
      <c r="M179" s="7">
        <f>[2]ByCountry!M18/1000</f>
        <v>0.53085599999999999</v>
      </c>
      <c r="N179" s="7">
        <f>[2]ByCountry!N18/1000</f>
        <v>0</v>
      </c>
      <c r="O179" s="7">
        <f>[2]ByCountry!O18/1000</f>
        <v>0.53085599999999999</v>
      </c>
      <c r="P179" s="7">
        <f>[2]ByCountry!P18/1000</f>
        <v>2.2294200000000002</v>
      </c>
      <c r="Q179" s="7">
        <f>[2]ByCountry!Q18/1000</f>
        <v>1.5855600000000001E-2</v>
      </c>
      <c r="R179" s="7">
        <f>[2]ByCountry!R18/1000</f>
        <v>0</v>
      </c>
      <c r="S179" s="7">
        <f>[2]ByCountry!S18/1000</f>
        <v>0.1636368</v>
      </c>
      <c r="T179" s="7">
        <f>[2]ByCountry!T18/1000</f>
        <v>0</v>
      </c>
    </row>
    <row r="180" spans="1:20" x14ac:dyDescent="0.25">
      <c r="B180" t="str">
        <f>[2]ByCountry!A19</f>
        <v>Nigeria</v>
      </c>
      <c r="C180" s="7">
        <f>[2]ByCountry!C19/1000</f>
        <v>0</v>
      </c>
      <c r="D180" s="7">
        <f>[2]ByCountry!D19/1000</f>
        <v>0</v>
      </c>
      <c r="E180" s="7">
        <f>[2]ByCountry!E19/1000</f>
        <v>74.615927999999982</v>
      </c>
      <c r="F180" s="7">
        <f>[2]ByCountry!F19/1000</f>
        <v>0</v>
      </c>
      <c r="G180" s="7">
        <f>[2]ByCountry!G19/1000</f>
        <v>45.404394000000003</v>
      </c>
      <c r="H180" s="7">
        <f>[2]ByCountry!H19/1000</f>
        <v>0</v>
      </c>
      <c r="I180" s="7">
        <f>[2]ByCountry!I19/1000</f>
        <v>0</v>
      </c>
      <c r="J180" s="7">
        <f>[2]ByCountry!J19/1000</f>
        <v>0</v>
      </c>
      <c r="K180" s="7">
        <f>[2]ByCountry!K19/1000</f>
        <v>0.95317560000000001</v>
      </c>
      <c r="L180" s="7">
        <f>[2]ByCountry!L19/1000</f>
        <v>120.97349759999999</v>
      </c>
      <c r="M180" s="7">
        <f>[2]ByCountry!M19/1000</f>
        <v>31.536000000000001</v>
      </c>
      <c r="N180" s="7">
        <f>[2]ByCountry!N19/1000</f>
        <v>14.055857999999999</v>
      </c>
      <c r="O180" s="7">
        <f>[2]ByCountry!O19/1000</f>
        <v>17.480142000000001</v>
      </c>
      <c r="P180" s="7">
        <f>[2]ByCountry!P19/1000</f>
        <v>135.94293599999997</v>
      </c>
      <c r="Q180" s="7">
        <f>[2]ByCountry!Q19/1000</f>
        <v>0.91419359999999994</v>
      </c>
      <c r="R180" s="7">
        <f>[2]ByCountry!R19/1000</f>
        <v>0</v>
      </c>
      <c r="S180" s="7">
        <f>[2]ByCountry!S19/1000</f>
        <v>9.6437088000000006</v>
      </c>
      <c r="T180" s="7">
        <f>[2]ByCountry!T19/1000</f>
        <v>0</v>
      </c>
    </row>
    <row r="181" spans="1:20" x14ac:dyDescent="0.25">
      <c r="B181" t="str">
        <f>[2]ByCountry!A20</f>
        <v>Senegal</v>
      </c>
      <c r="C181" s="7">
        <f>[2]ByCountry!C20/1000</f>
        <v>1.873764</v>
      </c>
      <c r="D181" s="7">
        <f>[2]ByCountry!D20/1000</f>
        <v>3.5040000000000001E-4</v>
      </c>
      <c r="E181" s="7">
        <f>[2]ByCountry!E20/1000</f>
        <v>0</v>
      </c>
      <c r="F181" s="7">
        <f>[2]ByCountry!F20/1000</f>
        <v>0</v>
      </c>
      <c r="G181" s="7">
        <f>[2]ByCountry!G20/1000</f>
        <v>0.38894400000000001</v>
      </c>
      <c r="H181" s="7">
        <f>[2]ByCountry!H20/1000</f>
        <v>1.3206575999999999</v>
      </c>
      <c r="I181" s="7">
        <f>[2]ByCountry!I20/1000</f>
        <v>0.7940064</v>
      </c>
      <c r="J181" s="7">
        <f>[2]ByCountry!J20/1000</f>
        <v>1.6213008</v>
      </c>
      <c r="K181" s="7">
        <f>[2]ByCountry!K20/1000</f>
        <v>1.5880128</v>
      </c>
      <c r="L181" s="7">
        <f>[2]ByCountry!L20/1000</f>
        <v>7.5870360000000003</v>
      </c>
      <c r="M181" s="7">
        <f>[2]ByCountry!M20/1000</f>
        <v>0.86268480000000003</v>
      </c>
      <c r="N181" s="7">
        <f>[2]ByCountry!N20/1000</f>
        <v>9.1717199999999999E-2</v>
      </c>
      <c r="O181" s="7">
        <f>[2]ByCountry!O20/1000</f>
        <v>0.77096759999999998</v>
      </c>
      <c r="P181" s="7">
        <f>[2]ByCountry!P20/1000</f>
        <v>8.0556959999999993</v>
      </c>
      <c r="Q181" s="7">
        <f>[2]ByCountry!Q20/1000</f>
        <v>7.6299600000000009E-2</v>
      </c>
      <c r="R181" s="7">
        <f>[2]ByCountry!R20/1000</f>
        <v>0</v>
      </c>
      <c r="S181" s="7">
        <f>[2]ByCountry!S20/1000</f>
        <v>0.4185528</v>
      </c>
      <c r="T181" s="7">
        <f>[2]ByCountry!T20/1000</f>
        <v>0</v>
      </c>
    </row>
    <row r="182" spans="1:20" x14ac:dyDescent="0.25">
      <c r="B182" t="str">
        <f>[2]ByCountry!A21</f>
        <v>Sierra Leone</v>
      </c>
      <c r="C182" s="7">
        <f>[2]ByCountry!C21/1000</f>
        <v>0</v>
      </c>
      <c r="D182" s="7">
        <f>[2]ByCountry!D21/1000</f>
        <v>7.0080000000000001E-4</v>
      </c>
      <c r="E182" s="7">
        <f>[2]ByCountry!E21/1000</f>
        <v>0.2451924</v>
      </c>
      <c r="F182" s="7">
        <f>[2]ByCountry!F21/1000</f>
        <v>0</v>
      </c>
      <c r="G182" s="7">
        <f>[2]ByCountry!G21/1000</f>
        <v>3.6258515999999998</v>
      </c>
      <c r="H182" s="7">
        <f>[2]ByCountry!H21/1000</f>
        <v>1.1091035999999999</v>
      </c>
      <c r="I182" s="7">
        <f>[2]ByCountry!I21/1000</f>
        <v>0.57894840000000003</v>
      </c>
      <c r="J182" s="7">
        <f>[2]ByCountry!J21/1000</f>
        <v>0</v>
      </c>
      <c r="K182" s="7">
        <f>[2]ByCountry!K21/1000</f>
        <v>0</v>
      </c>
      <c r="L182" s="7">
        <f>[2]ByCountry!L21/1000</f>
        <v>5.5597968</v>
      </c>
      <c r="M182" s="7">
        <f>[2]ByCountry!M21/1000</f>
        <v>0.53602440000000007</v>
      </c>
      <c r="N182" s="7">
        <f>[2]ByCountry!N21/1000</f>
        <v>1.4892E-3</v>
      </c>
      <c r="O182" s="7">
        <f>[2]ByCountry!O21/1000</f>
        <v>0.53453519999999999</v>
      </c>
      <c r="P182" s="7">
        <f>[2]ByCountry!P21/1000</f>
        <v>6.1267439999999995</v>
      </c>
      <c r="Q182" s="7">
        <f>[2]ByCountry!Q21/1000</f>
        <v>3.2149200000000003E-2</v>
      </c>
      <c r="R182" s="7">
        <f>[2]ByCountry!R21/1000</f>
        <v>0</v>
      </c>
      <c r="S182" s="7">
        <f>[2]ByCountry!S21/1000</f>
        <v>0.31921439999999995</v>
      </c>
      <c r="T182" s="7">
        <f>[2]ByCountry!T21/1000</f>
        <v>5.9743200000000003E-2</v>
      </c>
    </row>
    <row r="183" spans="1:20" x14ac:dyDescent="0.25">
      <c r="B183" t="str">
        <f>[2]ByCountry!A22</f>
        <v>Togo/Benin</v>
      </c>
      <c r="C183" s="7">
        <f>[2]ByCountry!C22/1000</f>
        <v>0</v>
      </c>
      <c r="D183" s="7">
        <f>[2]ByCountry!D22/1000</f>
        <v>0</v>
      </c>
      <c r="E183" s="7">
        <f>[2]ByCountry!E22/1000</f>
        <v>3.5040000000000001E-4</v>
      </c>
      <c r="F183" s="7">
        <f>[2]ByCountry!F22/1000</f>
        <v>0</v>
      </c>
      <c r="G183" s="7">
        <f>[2]ByCountry!G22/1000</f>
        <v>0.32814960000000004</v>
      </c>
      <c r="H183" s="7">
        <f>[2]ByCountry!H22/1000</f>
        <v>3.0762492000000004</v>
      </c>
      <c r="I183" s="7">
        <f>[2]ByCountry!I22/1000</f>
        <v>0.93539279999999991</v>
      </c>
      <c r="J183" s="7">
        <f>[2]ByCountry!J22/1000</f>
        <v>0</v>
      </c>
      <c r="K183" s="7">
        <f>[2]ByCountry!K22/1000</f>
        <v>5.2560000000000003E-2</v>
      </c>
      <c r="L183" s="7">
        <f>[2]ByCountry!L22/1000</f>
        <v>4.3927019999999999</v>
      </c>
      <c r="M183" s="7">
        <f>[2]ByCountry!M22/1000</f>
        <v>13.090681199999999</v>
      </c>
      <c r="N183" s="7">
        <f>[2]ByCountry!N22/1000</f>
        <v>8.0980944000000008</v>
      </c>
      <c r="O183" s="7">
        <f>[2]ByCountry!O22/1000</f>
        <v>4.9925867999999989</v>
      </c>
      <c r="P183" s="7">
        <f>[2]ByCountry!P22/1000</f>
        <v>8.8747559999999996</v>
      </c>
      <c r="Q183" s="7">
        <f>[2]ByCountry!Q22/1000</f>
        <v>9.3118800000000002E-2</v>
      </c>
      <c r="R183" s="7">
        <f>[2]ByCountry!R22/1000</f>
        <v>0</v>
      </c>
      <c r="S183" s="7">
        <f>[2]ByCountry!S22/1000</f>
        <v>0.32228039999999997</v>
      </c>
      <c r="T183" s="7">
        <f>[2]ByCountry!T22/1000</f>
        <v>0</v>
      </c>
    </row>
    <row r="184" spans="1:20" x14ac:dyDescent="0.25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x14ac:dyDescent="0.25">
      <c r="A185" t="str">
        <f>A125</f>
        <v>RE no Inga</v>
      </c>
      <c r="B185" t="str">
        <f>[4]ByCountry!A10</f>
        <v>Burkina</v>
      </c>
      <c r="C185" s="7">
        <f ca="1">[4]ByCountry!C10/1000</f>
        <v>0</v>
      </c>
      <c r="D185" s="7">
        <f ca="1">[4]ByCountry!D10/1000</f>
        <v>0</v>
      </c>
      <c r="E185" s="7">
        <f ca="1">[4]ByCountry!E10/1000</f>
        <v>0</v>
      </c>
      <c r="F185" s="7">
        <f ca="1">[4]ByCountry!F10/1000</f>
        <v>0</v>
      </c>
      <c r="G185" s="7">
        <f ca="1">[4]ByCountry!G10/1000</f>
        <v>4.0471200000000006E-2</v>
      </c>
      <c r="H185" s="7">
        <f ca="1">[4]ByCountry!H10/1000</f>
        <v>0.69379200000000008</v>
      </c>
      <c r="I185" s="7">
        <f ca="1">[4]ByCountry!I10/1000</f>
        <v>0.2543028</v>
      </c>
      <c r="J185" s="7">
        <f ca="1">[4]ByCountry!J10/1000</f>
        <v>1.349478</v>
      </c>
      <c r="K185" s="7">
        <f ca="1">[4]ByCountry!K10/1000</f>
        <v>7.5336E-2</v>
      </c>
      <c r="L185" s="7">
        <f ca="1">[4]ByCountry!L10/1000</f>
        <v>2.4133799999999996</v>
      </c>
      <c r="M185" s="7">
        <f ca="1">[4]ByCountry!M10/1000</f>
        <v>0.75581280000000006</v>
      </c>
      <c r="N185" s="7">
        <f ca="1">[4]ByCountry!N10/1000</f>
        <v>0.27366239999999997</v>
      </c>
      <c r="O185" s="7">
        <f ca="1">[4]ByCountry!O10/1000</f>
        <v>0.48215040000000003</v>
      </c>
      <c r="P185" s="7">
        <f ca="1">[4]ByCountry!P10/1000</f>
        <v>2.9713920000000003</v>
      </c>
      <c r="Q185" s="7">
        <f ca="1">[4]ByCountry!Q10/1000</f>
        <v>3.0397199999999999E-2</v>
      </c>
      <c r="R185" s="7">
        <f ca="1">[4]ByCountry!R10/1000</f>
        <v>0</v>
      </c>
      <c r="S185" s="7">
        <f ca="1">[4]ByCountry!S10/1000</f>
        <v>0.21251760000000003</v>
      </c>
      <c r="T185" s="7">
        <f ca="1">[4]ByCountry!T10/1000</f>
        <v>0.12684480000000001</v>
      </c>
    </row>
    <row r="186" spans="1:20" x14ac:dyDescent="0.25">
      <c r="B186" t="str">
        <f>[4]ByCountry!A11</f>
        <v>Cote d'Ivoire</v>
      </c>
      <c r="C186" s="7">
        <f ca="1">[4]ByCountry!C11/1000</f>
        <v>0</v>
      </c>
      <c r="D186" s="7">
        <f ca="1">[4]ByCountry!D11/1000</f>
        <v>0</v>
      </c>
      <c r="E186" s="7">
        <f ca="1">[4]ByCountry!E11/1000</f>
        <v>18.913803599999998</v>
      </c>
      <c r="F186" s="7">
        <f ca="1">[4]ByCountry!F11/1000</f>
        <v>0</v>
      </c>
      <c r="G186" s="7">
        <f ca="1">[4]ByCountry!G11/1000</f>
        <v>2.1496163999999998</v>
      </c>
      <c r="H186" s="7">
        <f ca="1">[4]ByCountry!H11/1000</f>
        <v>1.8415272</v>
      </c>
      <c r="I186" s="7">
        <f ca="1">[4]ByCountry!I11/1000</f>
        <v>1.5174947999999999</v>
      </c>
      <c r="J186" s="7">
        <f ca="1">[4]ByCountry!J11/1000</f>
        <v>0</v>
      </c>
      <c r="K186" s="7">
        <f ca="1">[4]ByCountry!K11/1000</f>
        <v>0</v>
      </c>
      <c r="L186" s="7">
        <f ca="1">[4]ByCountry!L11/1000</f>
        <v>24.422442</v>
      </c>
      <c r="M186" s="7">
        <f ca="1">[4]ByCountry!M11/1000</f>
        <v>0.22101480000000001</v>
      </c>
      <c r="N186" s="7">
        <f ca="1">[4]ByCountry!N11/1000</f>
        <v>8.6700347999999998</v>
      </c>
      <c r="O186" s="7">
        <f ca="1">[4]ByCountry!O11/1000</f>
        <v>-8.4490199999999991</v>
      </c>
      <c r="P186" s="7">
        <f ca="1">[4]ByCountry!P11/1000</f>
        <v>15.033035999999997</v>
      </c>
      <c r="Q186" s="7">
        <f ca="1">[4]ByCountry!Q11/1000</f>
        <v>9.0665999999999997E-2</v>
      </c>
      <c r="R186" s="7">
        <f ca="1">[4]ByCountry!R11/1000</f>
        <v>0</v>
      </c>
      <c r="S186" s="7">
        <f ca="1">[4]ByCountry!S11/1000</f>
        <v>0.54644879999999996</v>
      </c>
      <c r="T186" s="7">
        <f ca="1">[4]ByCountry!T11/1000</f>
        <v>0</v>
      </c>
    </row>
    <row r="187" spans="1:20" x14ac:dyDescent="0.25">
      <c r="B187" t="str">
        <f>[4]ByCountry!A12</f>
        <v>Gambia</v>
      </c>
      <c r="C187" s="7">
        <f ca="1">[4]ByCountry!C12/1000</f>
        <v>0</v>
      </c>
      <c r="D187" s="7">
        <f ca="1">[4]ByCountry!D12/1000</f>
        <v>0</v>
      </c>
      <c r="E187" s="7">
        <f ca="1">[4]ByCountry!E12/1000</f>
        <v>0.14892</v>
      </c>
      <c r="F187" s="7">
        <f ca="1">[4]ByCountry!F12/1000</f>
        <v>0</v>
      </c>
      <c r="G187" s="7">
        <f ca="1">[4]ByCountry!G12/1000</f>
        <v>3.5915999999999997E-2</v>
      </c>
      <c r="H187" s="7">
        <f ca="1">[4]ByCountry!H12/1000</f>
        <v>5.475E-2</v>
      </c>
      <c r="I187" s="7">
        <f ca="1">[4]ByCountry!I12/1000</f>
        <v>0.10109039999999998</v>
      </c>
      <c r="J187" s="7">
        <f ca="1">[4]ByCountry!J12/1000</f>
        <v>0.25728119999999999</v>
      </c>
      <c r="K187" s="7">
        <f ca="1">[4]ByCountry!K12/1000</f>
        <v>1.6118400000000001E-2</v>
      </c>
      <c r="L187" s="7">
        <f ca="1">[4]ByCountry!L12/1000</f>
        <v>0.61407599999999996</v>
      </c>
      <c r="M187" s="7">
        <f ca="1">[4]ByCountry!M12/1000</f>
        <v>0.53751360000000004</v>
      </c>
      <c r="N187" s="7">
        <f ca="1">[4]ByCountry!N12/1000</f>
        <v>7.0080000000000003E-2</v>
      </c>
      <c r="O187" s="7">
        <f ca="1">[4]ByCountry!O12/1000</f>
        <v>0.4674336</v>
      </c>
      <c r="P187" s="7">
        <f ca="1">[4]ByCountry!P12/1000</f>
        <v>1.0801080000000001</v>
      </c>
      <c r="Q187" s="7">
        <f ca="1">[4]ByCountry!Q12/1000</f>
        <v>1.11252E-2</v>
      </c>
      <c r="R187" s="7">
        <f ca="1">[4]ByCountry!R12/1000</f>
        <v>0</v>
      </c>
      <c r="S187" s="7">
        <f ca="1">[4]ByCountry!S12/1000</f>
        <v>5.10708E-2</v>
      </c>
      <c r="T187" s="7">
        <f ca="1">[4]ByCountry!T12/1000</f>
        <v>4.9318799999999996E-2</v>
      </c>
    </row>
    <row r="188" spans="1:20" x14ac:dyDescent="0.25">
      <c r="B188" t="str">
        <f>[4]ByCountry!A13</f>
        <v>Ghana</v>
      </c>
      <c r="C188" s="7">
        <f ca="1">[4]ByCountry!C13/1000</f>
        <v>0</v>
      </c>
      <c r="D188" s="7">
        <f ca="1">[4]ByCountry!D13/1000</f>
        <v>0</v>
      </c>
      <c r="E188" s="7">
        <f ca="1">[4]ByCountry!E13/1000</f>
        <v>7.7278091999999994</v>
      </c>
      <c r="F188" s="7">
        <f ca="1">[4]ByCountry!F13/1000</f>
        <v>0</v>
      </c>
      <c r="G188" s="7">
        <f ca="1">[4]ByCountry!G13/1000</f>
        <v>3.9783540000000004</v>
      </c>
      <c r="H188" s="7">
        <f ca="1">[4]ByCountry!H13/1000</f>
        <v>4.3829783999999998</v>
      </c>
      <c r="I188" s="7">
        <f ca="1">[4]ByCountry!I13/1000</f>
        <v>2.5448675999999999</v>
      </c>
      <c r="J188" s="7">
        <f ca="1">[4]ByCountry!J13/1000</f>
        <v>2.2939812000000002</v>
      </c>
      <c r="K188" s="7">
        <f ca="1">[4]ByCountry!K13/1000</f>
        <v>0.35232720000000001</v>
      </c>
      <c r="L188" s="7">
        <f ca="1">[4]ByCountry!L13/1000</f>
        <v>21.280317600000004</v>
      </c>
      <c r="M188" s="7">
        <f ca="1">[4]ByCountry!M13/1000</f>
        <v>7.8124308000000013</v>
      </c>
      <c r="N188" s="7">
        <f ca="1">[4]ByCountry!N13/1000</f>
        <v>0</v>
      </c>
      <c r="O188" s="7">
        <f ca="1">[4]ByCountry!O13/1000</f>
        <v>7.8124308000000013</v>
      </c>
      <c r="P188" s="7">
        <f ca="1">[4]ByCountry!P13/1000</f>
        <v>29.518571999999995</v>
      </c>
      <c r="Q188" s="7">
        <f ca="1">[4]ByCountry!Q13/1000</f>
        <v>0.29013119999999998</v>
      </c>
      <c r="R188" s="7">
        <f ca="1">[4]ByCountry!R13/1000</f>
        <v>0</v>
      </c>
      <c r="S188" s="7">
        <f ca="1">[4]ByCountry!S13/1000</f>
        <v>4.3800000000000002E-3</v>
      </c>
      <c r="T188" s="7">
        <f ca="1">[4]ByCountry!T13/1000</f>
        <v>3.0033660000000002</v>
      </c>
    </row>
    <row r="189" spans="1:20" x14ac:dyDescent="0.25">
      <c r="B189" t="str">
        <f>[4]ByCountry!A14</f>
        <v>Guinea</v>
      </c>
      <c r="C189" s="7">
        <f ca="1">[4]ByCountry!C14/1000</f>
        <v>0</v>
      </c>
      <c r="D189" s="7">
        <f ca="1">[4]ByCountry!D14/1000</f>
        <v>0</v>
      </c>
      <c r="E189" s="7">
        <f ca="1">[4]ByCountry!E14/1000</f>
        <v>0</v>
      </c>
      <c r="F189" s="7">
        <f ca="1">[4]ByCountry!F14/1000</f>
        <v>0</v>
      </c>
      <c r="G189" s="7">
        <f ca="1">[4]ByCountry!G14/1000</f>
        <v>10.9696224</v>
      </c>
      <c r="H189" s="7">
        <f ca="1">[4]ByCountry!H14/1000</f>
        <v>0.27611520000000001</v>
      </c>
      <c r="I189" s="7">
        <f ca="1">[4]ByCountry!I14/1000</f>
        <v>0.73338720000000002</v>
      </c>
      <c r="J189" s="7">
        <f ca="1">[4]ByCountry!J14/1000</f>
        <v>0</v>
      </c>
      <c r="K189" s="7">
        <f ca="1">[4]ByCountry!K14/1000</f>
        <v>0</v>
      </c>
      <c r="L189" s="7">
        <f ca="1">[4]ByCountry!L14/1000</f>
        <v>11.979124799999999</v>
      </c>
      <c r="M189" s="7">
        <f ca="1">[4]ByCountry!M14/1000</f>
        <v>0</v>
      </c>
      <c r="N189" s="7">
        <f ca="1">[4]ByCountry!N14/1000</f>
        <v>4.259112</v>
      </c>
      <c r="O189" s="7">
        <f ca="1">[4]ByCountry!O14/1000</f>
        <v>-4.259112</v>
      </c>
      <c r="P189" s="7">
        <f ca="1">[4]ByCountry!P14/1000</f>
        <v>7.6290839999999998</v>
      </c>
      <c r="Q189" s="7">
        <f ca="1">[4]ByCountry!Q14/1000</f>
        <v>1.4804399999999999E-2</v>
      </c>
      <c r="R189" s="7">
        <f ca="1">[4]ByCountry!R14/1000</f>
        <v>0</v>
      </c>
      <c r="S189" s="7">
        <f ca="1">[4]ByCountry!S14/1000</f>
        <v>0.44465759999999993</v>
      </c>
      <c r="T189" s="7">
        <f ca="1">[4]ByCountry!T14/1000</f>
        <v>0</v>
      </c>
    </row>
    <row r="190" spans="1:20" x14ac:dyDescent="0.25">
      <c r="B190" t="str">
        <f>[4]ByCountry!A15</f>
        <v>Guinea-Bissau</v>
      </c>
      <c r="C190" s="7">
        <f ca="1">[4]ByCountry!C15/1000</f>
        <v>0</v>
      </c>
      <c r="D190" s="7">
        <f ca="1">[4]ByCountry!D15/1000</f>
        <v>0</v>
      </c>
      <c r="E190" s="7">
        <f ca="1">[4]ByCountry!E15/1000</f>
        <v>0.15627840000000001</v>
      </c>
      <c r="F190" s="7">
        <f ca="1">[4]ByCountry!F15/1000</f>
        <v>0</v>
      </c>
      <c r="G190" s="7">
        <f ca="1">[4]ByCountry!G15/1000</f>
        <v>1.2263999999999999E-2</v>
      </c>
      <c r="H190" s="7">
        <f ca="1">[4]ByCountry!H15/1000</f>
        <v>0.1643376</v>
      </c>
      <c r="I190" s="7">
        <f ca="1">[4]ByCountry!I15/1000</f>
        <v>0.126582</v>
      </c>
      <c r="J190" s="7">
        <f ca="1">[4]ByCountry!J15/1000</f>
        <v>0.16687800000000003</v>
      </c>
      <c r="K190" s="7">
        <f ca="1">[4]ByCountry!K15/1000</f>
        <v>0</v>
      </c>
      <c r="L190" s="7">
        <f ca="1">[4]ByCountry!L15/1000</f>
        <v>0.62634000000000001</v>
      </c>
      <c r="M190" s="7">
        <f ca="1">[4]ByCountry!M15/1000</f>
        <v>1.1818116000000001</v>
      </c>
      <c r="N190" s="7">
        <f ca="1">[4]ByCountry!N15/1000</f>
        <v>0.47558040000000001</v>
      </c>
      <c r="O190" s="7">
        <f ca="1">[4]ByCountry!O15/1000</f>
        <v>0.70623119999999995</v>
      </c>
      <c r="P190" s="7">
        <f ca="1">[4]ByCountry!P15/1000</f>
        <v>1.2675719999999999</v>
      </c>
      <c r="Q190" s="7">
        <f ca="1">[4]ByCountry!Q15/1000</f>
        <v>9.2855999999999998E-3</v>
      </c>
      <c r="R190" s="7">
        <f ca="1">[4]ByCountry!R15/1000</f>
        <v>0</v>
      </c>
      <c r="S190" s="7">
        <f ca="1">[4]ByCountry!S15/1000</f>
        <v>7.183199999999999E-3</v>
      </c>
      <c r="T190" s="7">
        <f ca="1">[4]ByCountry!T15/1000</f>
        <v>3.8894400000000003E-2</v>
      </c>
    </row>
    <row r="191" spans="1:20" x14ac:dyDescent="0.25">
      <c r="B191" t="str">
        <f>[4]ByCountry!A16</f>
        <v>Liberia</v>
      </c>
      <c r="C191" s="7">
        <f ca="1">[4]ByCountry!C16/1000</f>
        <v>0</v>
      </c>
      <c r="D191" s="7">
        <f ca="1">[4]ByCountry!D16/1000</f>
        <v>0</v>
      </c>
      <c r="E191" s="7">
        <f ca="1">[4]ByCountry!E16/1000</f>
        <v>0.16591439999999999</v>
      </c>
      <c r="F191" s="7">
        <f ca="1">[4]ByCountry!F16/1000</f>
        <v>0</v>
      </c>
      <c r="G191" s="7">
        <f ca="1">[4]ByCountry!G16/1000</f>
        <v>1.3318704000000003</v>
      </c>
      <c r="H191" s="7">
        <f ca="1">[4]ByCountry!H16/1000</f>
        <v>0.28207199999999999</v>
      </c>
      <c r="I191" s="7">
        <f ca="1">[4]ByCountry!I16/1000</f>
        <v>0.2164596</v>
      </c>
      <c r="J191" s="7">
        <f ca="1">[4]ByCountry!J16/1000</f>
        <v>0</v>
      </c>
      <c r="K191" s="7">
        <f ca="1">[4]ByCountry!K16/1000</f>
        <v>0</v>
      </c>
      <c r="L191" s="7">
        <f ca="1">[4]ByCountry!L16/1000</f>
        <v>1.9963164000000004</v>
      </c>
      <c r="M191" s="7">
        <f ca="1">[4]ByCountry!M16/1000</f>
        <v>0.50895599999999996</v>
      </c>
      <c r="N191" s="7">
        <f ca="1">[4]ByCountry!N16/1000</f>
        <v>0.22662120000000002</v>
      </c>
      <c r="O191" s="7">
        <f ca="1">[4]ByCountry!O16/1000</f>
        <v>0.2823348</v>
      </c>
      <c r="P191" s="7">
        <f ca="1">[4]ByCountry!P16/1000</f>
        <v>2.29074</v>
      </c>
      <c r="Q191" s="7">
        <f ca="1">[4]ByCountry!Q16/1000</f>
        <v>6.3071999999999998E-3</v>
      </c>
      <c r="R191" s="7">
        <f ca="1">[4]ByCountry!R16/1000</f>
        <v>0</v>
      </c>
      <c r="S191" s="7">
        <f ca="1">[4]ByCountry!S16/1000</f>
        <v>0.14611679999999999</v>
      </c>
      <c r="T191" s="7">
        <f ca="1">[4]ByCountry!T16/1000</f>
        <v>1.0161599999999998E-2</v>
      </c>
    </row>
    <row r="192" spans="1:20" x14ac:dyDescent="0.25">
      <c r="B192" t="str">
        <f>[4]ByCountry!A17</f>
        <v>Mali</v>
      </c>
      <c r="C192" s="7">
        <f ca="1">[4]ByCountry!C17/1000</f>
        <v>0</v>
      </c>
      <c r="D192" s="7">
        <f ca="1">[4]ByCountry!D17/1000</f>
        <v>0</v>
      </c>
      <c r="E192" s="7">
        <f ca="1">[4]ByCountry!E17/1000</f>
        <v>0</v>
      </c>
      <c r="F192" s="7">
        <f ca="1">[4]ByCountry!F17/1000</f>
        <v>0</v>
      </c>
      <c r="G192" s="7">
        <f ca="1">[4]ByCountry!G17/1000</f>
        <v>1.8379356</v>
      </c>
      <c r="H192" s="7">
        <f ca="1">[4]ByCountry!H17/1000</f>
        <v>0.22486920000000002</v>
      </c>
      <c r="I192" s="7">
        <f ca="1">[4]ByCountry!I17/1000</f>
        <v>0.46147679999999996</v>
      </c>
      <c r="J192" s="7">
        <f ca="1">[4]ByCountry!J17/1000</f>
        <v>0.73584000000000005</v>
      </c>
      <c r="K192" s="7">
        <f ca="1">[4]ByCountry!K17/1000</f>
        <v>0</v>
      </c>
      <c r="L192" s="7">
        <f ca="1">[4]ByCountry!L17/1000</f>
        <v>3.2601215999999997</v>
      </c>
      <c r="M192" s="7">
        <f ca="1">[4]ByCountry!M17/1000</f>
        <v>1.3805760000000002</v>
      </c>
      <c r="N192" s="7">
        <f ca="1">[4]ByCountry!N17/1000</f>
        <v>1.4016000000000001E-2</v>
      </c>
      <c r="O192" s="7">
        <f ca="1">[4]ByCountry!O17/1000</f>
        <v>1.3665600000000002</v>
      </c>
      <c r="P192" s="7">
        <f ca="1">[4]ByCountry!P17/1000</f>
        <v>4.6962359999999999</v>
      </c>
      <c r="Q192" s="7">
        <f ca="1">[4]ByCountry!Q17/1000</f>
        <v>8.4971999999999999E-3</v>
      </c>
      <c r="R192" s="7">
        <f ca="1">[4]ByCountry!R17/1000</f>
        <v>0</v>
      </c>
      <c r="S192" s="7">
        <f ca="1">[4]ByCountry!S17/1000</f>
        <v>0.29547479999999998</v>
      </c>
      <c r="T192" s="7">
        <f ca="1">[4]ByCountry!T17/1000</f>
        <v>0.14515320000000001</v>
      </c>
    </row>
    <row r="193" spans="2:20" x14ac:dyDescent="0.25">
      <c r="B193" t="str">
        <f>[4]ByCountry!A18</f>
        <v>Niger</v>
      </c>
      <c r="C193" s="7">
        <f ca="1">[4]ByCountry!C18/1000</f>
        <v>1.0391112</v>
      </c>
      <c r="D193" s="7">
        <f ca="1">[4]ByCountry!D18/1000</f>
        <v>3.9420000000000002E-3</v>
      </c>
      <c r="E193" s="7">
        <f ca="1">[4]ByCountry!E18/1000</f>
        <v>0</v>
      </c>
      <c r="F193" s="7">
        <f ca="1">[4]ByCountry!F18/1000</f>
        <v>0</v>
      </c>
      <c r="G193" s="7">
        <f ca="1">[4]ByCountry!G18/1000</f>
        <v>8.5234800000000013E-2</v>
      </c>
      <c r="H193" s="7">
        <f ca="1">[4]ByCountry!H18/1000</f>
        <v>9.2067599999999999E-2</v>
      </c>
      <c r="I193" s="7">
        <f ca="1">[4]ByCountry!I18/1000</f>
        <v>0.21619679999999999</v>
      </c>
      <c r="J193" s="7">
        <f ca="1">[4]ByCountry!J18/1000</f>
        <v>0.19403399999999998</v>
      </c>
      <c r="K193" s="7">
        <f ca="1">[4]ByCountry!K18/1000</f>
        <v>0.51123359999999995</v>
      </c>
      <c r="L193" s="7">
        <f ca="1">[4]ByCountry!L18/1000</f>
        <v>2.1418200000000001</v>
      </c>
      <c r="M193" s="7">
        <f ca="1">[4]ByCountry!M18/1000</f>
        <v>0.13385279999999999</v>
      </c>
      <c r="N193" s="7">
        <f ca="1">[4]ByCountry!N18/1000</f>
        <v>0</v>
      </c>
      <c r="O193" s="7">
        <f ca="1">[4]ByCountry!O18/1000</f>
        <v>0.13385279999999999</v>
      </c>
      <c r="P193" s="7">
        <f ca="1">[4]ByCountry!P18/1000</f>
        <v>2.2294200000000002</v>
      </c>
      <c r="Q193" s="7">
        <f ca="1">[4]ByCountry!Q18/1000</f>
        <v>5.6064000000000001E-3</v>
      </c>
      <c r="R193" s="7">
        <f ca="1">[4]ByCountry!R18/1000</f>
        <v>0</v>
      </c>
      <c r="S193" s="7">
        <f ca="1">[4]ByCountry!S18/1000</f>
        <v>0.16267320000000002</v>
      </c>
      <c r="T193" s="7">
        <f ca="1">[4]ByCountry!T18/1000</f>
        <v>0</v>
      </c>
    </row>
    <row r="194" spans="2:20" x14ac:dyDescent="0.25">
      <c r="B194" t="str">
        <f>[4]ByCountry!A19</f>
        <v>Nigeria</v>
      </c>
      <c r="C194" s="7">
        <f ca="1">[4]ByCountry!C19/1000</f>
        <v>0</v>
      </c>
      <c r="D194" s="7">
        <f ca="1">[4]ByCountry!D19/1000</f>
        <v>0</v>
      </c>
      <c r="E194" s="7">
        <f ca="1">[4]ByCountry!E19/1000</f>
        <v>77.015554800000004</v>
      </c>
      <c r="F194" s="7">
        <f ca="1">[4]ByCountry!F19/1000</f>
        <v>0</v>
      </c>
      <c r="G194" s="7">
        <f ca="1">[4]ByCountry!G19/1000</f>
        <v>45.404394000000003</v>
      </c>
      <c r="H194" s="7">
        <f ca="1">[4]ByCountry!H19/1000</f>
        <v>11.331059999999999</v>
      </c>
      <c r="I194" s="7">
        <f ca="1">[4]ByCountry!I19/1000</f>
        <v>8.1891984000000004</v>
      </c>
      <c r="J194" s="7">
        <f ca="1">[4]ByCountry!J19/1000</f>
        <v>0</v>
      </c>
      <c r="K194" s="7">
        <f ca="1">[4]ByCountry!K19/1000</f>
        <v>0.95317560000000001</v>
      </c>
      <c r="L194" s="7">
        <f ca="1">[4]ByCountry!L19/1000</f>
        <v>142.89338279999998</v>
      </c>
      <c r="M194" s="7">
        <f ca="1">[4]ByCountry!M19/1000</f>
        <v>0</v>
      </c>
      <c r="N194" s="7">
        <f ca="1">[4]ByCountry!N19/1000</f>
        <v>4.7806823999999999</v>
      </c>
      <c r="O194" s="7">
        <f ca="1">[4]ByCountry!O19/1000</f>
        <v>-4.7806823999999999</v>
      </c>
      <c r="P194" s="7">
        <f ca="1">[4]ByCountry!P19/1000</f>
        <v>135.94293599999997</v>
      </c>
      <c r="Q194" s="7">
        <f ca="1">[4]ByCountry!Q19/1000</f>
        <v>0.91866119999999996</v>
      </c>
      <c r="R194" s="7">
        <f ca="1">[4]ByCountry!R19/1000</f>
        <v>0</v>
      </c>
      <c r="S194" s="7">
        <f ca="1">[4]ByCountry!S19/1000</f>
        <v>9.8991503999999981</v>
      </c>
      <c r="T194" s="7">
        <f ca="1">[4]ByCountry!T19/1000</f>
        <v>0</v>
      </c>
    </row>
    <row r="195" spans="2:20" x14ac:dyDescent="0.25">
      <c r="B195" t="str">
        <f>[4]ByCountry!A20</f>
        <v>Senegal</v>
      </c>
      <c r="C195" s="7">
        <f ca="1">[4]ByCountry!C20/1000</f>
        <v>1.873764</v>
      </c>
      <c r="D195" s="7">
        <f ca="1">[4]ByCountry!D20/1000</f>
        <v>0</v>
      </c>
      <c r="E195" s="7">
        <f ca="1">[4]ByCountry!E20/1000</f>
        <v>0</v>
      </c>
      <c r="F195" s="7">
        <f ca="1">[4]ByCountry!F20/1000</f>
        <v>0</v>
      </c>
      <c r="G195" s="7">
        <f ca="1">[4]ByCountry!G20/1000</f>
        <v>0.38719199999999998</v>
      </c>
      <c r="H195" s="7">
        <f ca="1">[4]ByCountry!H20/1000</f>
        <v>1.3206575999999999</v>
      </c>
      <c r="I195" s="7">
        <f ca="1">[4]ByCountry!I20/1000</f>
        <v>0.7940064</v>
      </c>
      <c r="J195" s="7">
        <f ca="1">[4]ByCountry!J20/1000</f>
        <v>1.6410108000000001</v>
      </c>
      <c r="K195" s="7">
        <f ca="1">[4]ByCountry!K20/1000</f>
        <v>1.5880128</v>
      </c>
      <c r="L195" s="7">
        <f ca="1">[4]ByCountry!L20/1000</f>
        <v>7.6046435999999993</v>
      </c>
      <c r="M195" s="7">
        <f ca="1">[4]ByCountry!M20/1000</f>
        <v>0.86399879999999996</v>
      </c>
      <c r="N195" s="7">
        <f ca="1">[4]ByCountry!N20/1000</f>
        <v>0.11046359999999998</v>
      </c>
      <c r="O195" s="7">
        <f ca="1">[4]ByCountry!O20/1000</f>
        <v>0.75353520000000007</v>
      </c>
      <c r="P195" s="7">
        <f ca="1">[4]ByCountry!P20/1000</f>
        <v>8.0556959999999993</v>
      </c>
      <c r="Q195" s="7">
        <f ca="1">[4]ByCountry!Q20/1000</f>
        <v>7.6299600000000009E-2</v>
      </c>
      <c r="R195" s="7">
        <f ca="1">[4]ByCountry!R20/1000</f>
        <v>0</v>
      </c>
      <c r="S195" s="7">
        <f ca="1">[4]ByCountry!S20/1000</f>
        <v>0.4185528</v>
      </c>
      <c r="T195" s="7">
        <f ca="1">[4]ByCountry!T20/1000</f>
        <v>0</v>
      </c>
    </row>
    <row r="196" spans="2:20" x14ac:dyDescent="0.25">
      <c r="B196" t="str">
        <f>[4]ByCountry!A21</f>
        <v>Sierra Leone</v>
      </c>
      <c r="C196" s="7">
        <f ca="1">[4]ByCountry!C21/1000</f>
        <v>0</v>
      </c>
      <c r="D196" s="7">
        <f ca="1">[4]ByCountry!D21/1000</f>
        <v>1.3139999999999998E-3</v>
      </c>
      <c r="E196" s="7">
        <f ca="1">[4]ByCountry!E21/1000</f>
        <v>0.24273959999999997</v>
      </c>
      <c r="F196" s="7">
        <f ca="1">[4]ByCountry!F21/1000</f>
        <v>0</v>
      </c>
      <c r="G196" s="7">
        <f ca="1">[4]ByCountry!G21/1000</f>
        <v>3.6258515999999998</v>
      </c>
      <c r="H196" s="7">
        <f ca="1">[4]ByCountry!H21/1000</f>
        <v>1.1091035999999999</v>
      </c>
      <c r="I196" s="7">
        <f ca="1">[4]ByCountry!I21/1000</f>
        <v>0.57894840000000003</v>
      </c>
      <c r="J196" s="7">
        <f ca="1">[4]ByCountry!J21/1000</f>
        <v>0</v>
      </c>
      <c r="K196" s="7">
        <f ca="1">[4]ByCountry!K21/1000</f>
        <v>0</v>
      </c>
      <c r="L196" s="7">
        <f ca="1">[4]ByCountry!L21/1000</f>
        <v>5.5579571999999997</v>
      </c>
      <c r="M196" s="7">
        <f ca="1">[4]ByCountry!M21/1000</f>
        <v>0.5376012</v>
      </c>
      <c r="N196" s="7">
        <f ca="1">[4]ByCountry!N21/1000</f>
        <v>1.3139999999999998E-3</v>
      </c>
      <c r="O196" s="7">
        <f ca="1">[4]ByCountry!O21/1000</f>
        <v>0.53628719999999996</v>
      </c>
      <c r="P196" s="7">
        <f ca="1">[4]ByCountry!P21/1000</f>
        <v>6.1267439999999995</v>
      </c>
      <c r="Q196" s="7">
        <f ca="1">[4]ByCountry!Q21/1000</f>
        <v>3.2149200000000003E-2</v>
      </c>
      <c r="R196" s="7">
        <f ca="1">[4]ByCountry!R21/1000</f>
        <v>0</v>
      </c>
      <c r="S196" s="7">
        <f ca="1">[4]ByCountry!S21/1000</f>
        <v>0.31921439999999995</v>
      </c>
      <c r="T196" s="7">
        <f ca="1">[4]ByCountry!T21/1000</f>
        <v>5.9743200000000003E-2</v>
      </c>
    </row>
    <row r="197" spans="2:20" x14ac:dyDescent="0.25">
      <c r="B197" t="str">
        <f>[4]ByCountry!A22</f>
        <v>Togo/Benin</v>
      </c>
      <c r="C197" s="7">
        <f ca="1">[4]ByCountry!C22/1000</f>
        <v>0</v>
      </c>
      <c r="D197" s="7">
        <f ca="1">[4]ByCountry!D22/1000</f>
        <v>0</v>
      </c>
      <c r="E197" s="7">
        <f ca="1">[4]ByCountry!E22/1000</f>
        <v>9.1979999999999996E-3</v>
      </c>
      <c r="F197" s="7">
        <f ca="1">[4]ByCountry!F22/1000</f>
        <v>0</v>
      </c>
      <c r="G197" s="7">
        <f ca="1">[4]ByCountry!G22/1000</f>
        <v>0.32814960000000004</v>
      </c>
      <c r="H197" s="7">
        <f ca="1">[4]ByCountry!H22/1000</f>
        <v>3.4533672000000002</v>
      </c>
      <c r="I197" s="7">
        <f ca="1">[4]ByCountry!I22/1000</f>
        <v>0.90902519999999998</v>
      </c>
      <c r="J197" s="7">
        <f ca="1">[4]ByCountry!J22/1000</f>
        <v>0</v>
      </c>
      <c r="K197" s="7">
        <f ca="1">[4]ByCountry!K22/1000</f>
        <v>5.2560000000000003E-2</v>
      </c>
      <c r="L197" s="7">
        <f ca="1">[4]ByCountry!L22/1000</f>
        <v>4.7523</v>
      </c>
      <c r="M197" s="7">
        <f ca="1">[4]ByCountry!M22/1000</f>
        <v>4.5271679999999996</v>
      </c>
      <c r="N197" s="7">
        <f ca="1">[4]ByCountry!N22/1000</f>
        <v>0.17213399999999998</v>
      </c>
      <c r="O197" s="7">
        <f ca="1">[4]ByCountry!O22/1000</f>
        <v>4.3550339999999998</v>
      </c>
      <c r="P197" s="7">
        <f ca="1">[4]ByCountry!P22/1000</f>
        <v>8.8747559999999996</v>
      </c>
      <c r="Q197" s="7">
        <f ca="1">[4]ByCountry!Q22/1000</f>
        <v>7.4459999999999998E-2</v>
      </c>
      <c r="R197" s="7">
        <f ca="1">[4]ByCountry!R22/1000</f>
        <v>0</v>
      </c>
      <c r="S197" s="7">
        <f ca="1">[4]ByCountry!S22/1000</f>
        <v>0.32228039999999997</v>
      </c>
      <c r="T197" s="7">
        <f ca="1">[4]ByCountry!T22/1000</f>
        <v>0.26157360000000002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3:AB197"/>
  <sheetViews>
    <sheetView topLeftCell="A110" workbookViewId="0">
      <selection activeCell="N124" sqref="N124"/>
    </sheetView>
  </sheetViews>
  <sheetFormatPr defaultRowHeight="15" x14ac:dyDescent="0.25"/>
  <cols>
    <col min="3" max="3" width="11.85546875" customWidth="1"/>
    <col min="4" max="4" width="12.42578125" customWidth="1"/>
    <col min="5" max="5" width="11.140625" customWidth="1"/>
    <col min="6" max="6" width="11.5703125" customWidth="1"/>
  </cols>
  <sheetData>
    <row r="3" spans="1:20" x14ac:dyDescent="0.25">
      <c r="D3" s="6"/>
      <c r="E3" s="6"/>
      <c r="F3" s="6"/>
    </row>
    <row r="4" spans="1:20" x14ac:dyDescent="0.25">
      <c r="D4" s="6"/>
      <c r="E4" s="6"/>
      <c r="F4" s="6"/>
    </row>
    <row r="5" spans="1:20" x14ac:dyDescent="0.25">
      <c r="D5" s="6"/>
      <c r="E5" s="6"/>
      <c r="F5" s="6"/>
    </row>
    <row r="6" spans="1:20" x14ac:dyDescent="0.25">
      <c r="B6" t="s">
        <v>50</v>
      </c>
      <c r="C6">
        <v>1</v>
      </c>
      <c r="D6" s="6">
        <v>1</v>
      </c>
      <c r="E6" s="6">
        <v>1</v>
      </c>
      <c r="F6" s="6"/>
      <c r="G6" s="6">
        <v>1</v>
      </c>
      <c r="H6" s="6">
        <v>1</v>
      </c>
      <c r="I6" s="6">
        <v>1</v>
      </c>
      <c r="J6" s="6">
        <v>1</v>
      </c>
      <c r="K6" s="6">
        <v>1</v>
      </c>
      <c r="Q6">
        <v>1</v>
      </c>
      <c r="R6">
        <v>1</v>
      </c>
      <c r="S6">
        <v>1</v>
      </c>
      <c r="T6">
        <v>1</v>
      </c>
    </row>
    <row r="7" spans="1:20" x14ac:dyDescent="0.25">
      <c r="B7" t="s">
        <v>49</v>
      </c>
      <c r="C7">
        <v>0</v>
      </c>
      <c r="D7" s="6">
        <v>0</v>
      </c>
      <c r="E7" s="6">
        <v>0</v>
      </c>
      <c r="F7" s="6">
        <v>0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M7" s="6"/>
      <c r="R7">
        <v>1</v>
      </c>
      <c r="S7">
        <v>1</v>
      </c>
      <c r="T7">
        <v>1</v>
      </c>
    </row>
    <row r="8" spans="1:20" ht="18" thickBot="1" x14ac:dyDescent="0.35">
      <c r="C8" s="4" t="s">
        <v>6</v>
      </c>
      <c r="D8" s="4"/>
      <c r="E8" s="4"/>
      <c r="F8" s="6"/>
    </row>
    <row r="9" spans="1:20" ht="15.75" thickTop="1" x14ac:dyDescent="0.25">
      <c r="C9" t="str">
        <f>[2]Sum!C9</f>
        <v>Coal</v>
      </c>
      <c r="D9" t="str">
        <f>[2]Sum!D9</f>
        <v>Oil</v>
      </c>
      <c r="E9" t="str">
        <f>[2]Sum!E9</f>
        <v>Gas</v>
      </c>
      <c r="F9" t="str">
        <f>[2]Sum!F9</f>
        <v>Nuclear</v>
      </c>
      <c r="G9" t="str">
        <f>[2]Sum!G9</f>
        <v>Hydro</v>
      </c>
      <c r="H9" t="str">
        <f>[2]Sum!H9</f>
        <v>Biomass</v>
      </c>
      <c r="I9" t="str">
        <f>[2]Sum!I9</f>
        <v>Solar PV</v>
      </c>
      <c r="J9" t="str">
        <f>[2]Sum!J9</f>
        <v>Solar Thermal</v>
      </c>
      <c r="K9" t="str">
        <f>[2]Sum!K9</f>
        <v>Wind</v>
      </c>
      <c r="L9" t="str">
        <f>[2]Sum!L9</f>
        <v>Total Cent.</v>
      </c>
      <c r="M9" t="str">
        <f>[2]Sum!M9</f>
        <v>Imports</v>
      </c>
      <c r="N9" t="str">
        <f>[2]Sum!N9</f>
        <v>Exports</v>
      </c>
      <c r="O9" t="str">
        <f>[2]Sum!O9</f>
        <v>Net Imports</v>
      </c>
      <c r="P9" t="str">
        <f>[2]Sum!P9</f>
        <v>dom. System dmd</v>
      </c>
      <c r="Q9" t="str">
        <f>[2]Sum!Q9</f>
        <v>Dist. Oil</v>
      </c>
      <c r="R9" t="str">
        <f>[2]Sum!R9</f>
        <v>Dist. Biomass</v>
      </c>
      <c r="S9" t="str">
        <f>[2]Sum!S9</f>
        <v>Mini Hydro</v>
      </c>
      <c r="T9" t="str">
        <f>[2]Sum!T9</f>
        <v>Dist.Solar PV</v>
      </c>
    </row>
    <row r="10" spans="1:20" x14ac:dyDescent="0.25">
      <c r="A10" t="s">
        <v>16</v>
      </c>
      <c r="B10">
        <f>[2]Sum!B10</f>
        <v>2010</v>
      </c>
      <c r="C10" s="8">
        <f>[2]Sum!C10/1000</f>
        <v>0.23984879999999997</v>
      </c>
      <c r="D10" s="8">
        <f>[2]Sum!D10/1000</f>
        <v>7.6679784</v>
      </c>
      <c r="E10" s="8">
        <f>[2]Sum!E10/1000</f>
        <v>28.499783999999998</v>
      </c>
      <c r="F10" s="8">
        <f>[2]Sum!F10/1000</f>
        <v>0</v>
      </c>
      <c r="G10" s="8">
        <f>[2]Sum!G10/1000</f>
        <v>10.406529599999997</v>
      </c>
      <c r="H10" s="8">
        <f>[2]Sum!H10/1000</f>
        <v>0</v>
      </c>
      <c r="I10" s="8">
        <f>[2]Sum!I10/1000</f>
        <v>0</v>
      </c>
      <c r="J10" s="8">
        <f>[2]Sum!J10/1000</f>
        <v>0</v>
      </c>
      <c r="K10" s="8">
        <f>[2]Sum!K10/1000</f>
        <v>0</v>
      </c>
      <c r="L10" s="8">
        <f>[2]Sum!L10/1000</f>
        <v>46.814140799999997</v>
      </c>
      <c r="M10" s="8">
        <f>[2]Sum!M10/1000</f>
        <v>3.4994448</v>
      </c>
      <c r="N10" s="8">
        <f>[2]Sum!N10/1000</f>
        <v>3.6041268</v>
      </c>
      <c r="O10" s="8">
        <f>[2]Sum!O10/1000</f>
        <v>0</v>
      </c>
      <c r="P10" s="8">
        <f>[2]Sum!P10/1000</f>
        <v>39.195744000000005</v>
      </c>
      <c r="Q10" s="8">
        <f>[2]Sum!Q10/1000</f>
        <v>1.4414580000000001</v>
      </c>
      <c r="R10" s="8">
        <f>[2]Sum!R10/1000</f>
        <v>0</v>
      </c>
      <c r="S10" s="8">
        <f>[2]Sum!S10/1000</f>
        <v>0</v>
      </c>
      <c r="T10" s="8">
        <f>[2]Sum!T10/1000</f>
        <v>0</v>
      </c>
    </row>
    <row r="11" spans="1:20" x14ac:dyDescent="0.25">
      <c r="B11">
        <f>[2]Sum!B11</f>
        <v>2011</v>
      </c>
      <c r="C11" s="8">
        <f>[2]Sum!C11/1000</f>
        <v>0.23984879999999997</v>
      </c>
      <c r="D11" s="8">
        <f>[2]Sum!D11/1000</f>
        <v>6.3792948000000003</v>
      </c>
      <c r="E11" s="8">
        <f>[2]Sum!E11/1000</f>
        <v>47.270098799999992</v>
      </c>
      <c r="F11" s="8">
        <f>[2]Sum!F11/1000</f>
        <v>0</v>
      </c>
      <c r="G11" s="8">
        <f>[2]Sum!G11/1000</f>
        <v>10.406529599999997</v>
      </c>
      <c r="H11" s="8">
        <f>[2]Sum!H11/1000</f>
        <v>0</v>
      </c>
      <c r="I11" s="8">
        <f>[2]Sum!I11/1000</f>
        <v>0</v>
      </c>
      <c r="J11" s="8">
        <f>[2]Sum!J11/1000</f>
        <v>0</v>
      </c>
      <c r="K11" s="8">
        <f>[2]Sum!K11/1000</f>
        <v>0</v>
      </c>
      <c r="L11" s="8">
        <f>[2]Sum!L11/1000</f>
        <v>64.295771999999999</v>
      </c>
      <c r="M11" s="8">
        <f>[2]Sum!M11/1000</f>
        <v>9.6982835999999999</v>
      </c>
      <c r="N11" s="8">
        <f>[2]Sum!N11/1000</f>
        <v>9.9576671999999995</v>
      </c>
      <c r="O11" s="8">
        <f>[2]Sum!O11/1000</f>
        <v>0</v>
      </c>
      <c r="P11" s="8">
        <f>[2]Sum!P11/1000</f>
        <v>54.206004</v>
      </c>
      <c r="Q11" s="8">
        <f>[2]Sum!Q11/1000</f>
        <v>1.3769844</v>
      </c>
      <c r="R11" s="8">
        <f>[2]Sum!R11/1000</f>
        <v>0</v>
      </c>
      <c r="S11" s="8">
        <f>[2]Sum!S11/1000</f>
        <v>0</v>
      </c>
      <c r="T11" s="8">
        <f>[2]Sum!T11/1000</f>
        <v>0</v>
      </c>
    </row>
    <row r="12" spans="1:20" x14ac:dyDescent="0.25">
      <c r="B12">
        <f>[2]Sum!B12</f>
        <v>2012</v>
      </c>
      <c r="C12" s="8">
        <f>[2]Sum!C12/1000</f>
        <v>0.23984879999999997</v>
      </c>
      <c r="D12" s="8">
        <f>[2]Sum!D12/1000</f>
        <v>6.4915104000000001</v>
      </c>
      <c r="E12" s="8">
        <f>[2]Sum!E12/1000</f>
        <v>68.002653600000002</v>
      </c>
      <c r="F12" s="8">
        <f>[2]Sum!F12/1000</f>
        <v>0</v>
      </c>
      <c r="G12" s="8">
        <f>[2]Sum!G12/1000</f>
        <v>10.406529599999997</v>
      </c>
      <c r="H12" s="8">
        <f>[2]Sum!H12/1000</f>
        <v>0.22486920000000002</v>
      </c>
      <c r="I12" s="8">
        <f>[2]Sum!I12/1000</f>
        <v>8.7599999999999997E-2</v>
      </c>
      <c r="J12" s="8">
        <f>[2]Sum!J12/1000</f>
        <v>0</v>
      </c>
      <c r="K12" s="8">
        <f>[2]Sum!K12/1000</f>
        <v>2.6279999999999997E-3</v>
      </c>
      <c r="L12" s="8">
        <f>[2]Sum!L12/1000</f>
        <v>85.455639600000012</v>
      </c>
      <c r="M12" s="8">
        <f>[2]Sum!M12/1000</f>
        <v>9.1907291999999998</v>
      </c>
      <c r="N12" s="8">
        <f>[2]Sum!N12/1000</f>
        <v>9.4356587999999988</v>
      </c>
      <c r="O12" s="8">
        <f>[2]Sum!O12/1000</f>
        <v>0</v>
      </c>
      <c r="P12" s="8">
        <f>[2]Sum!P12/1000</f>
        <v>72.672959999999989</v>
      </c>
      <c r="Q12" s="8">
        <f>[2]Sum!Q12/1000</f>
        <v>1.5182831999999999</v>
      </c>
      <c r="R12" s="8">
        <f>[2]Sum!R12/1000</f>
        <v>0</v>
      </c>
      <c r="S12" s="8">
        <f>[2]Sum!S12/1000</f>
        <v>0</v>
      </c>
      <c r="T12" s="8">
        <f>[2]Sum!T12/1000</f>
        <v>0</v>
      </c>
    </row>
    <row r="13" spans="1:20" x14ac:dyDescent="0.25">
      <c r="B13">
        <f>[2]Sum!B13</f>
        <v>2013</v>
      </c>
      <c r="C13" s="8">
        <f>[2]Sum!C13/1000</f>
        <v>0.23984879999999997</v>
      </c>
      <c r="D13" s="8">
        <f>[2]Sum!D13/1000</f>
        <v>3.4708872</v>
      </c>
      <c r="E13" s="8">
        <f>[2]Sum!E13/1000</f>
        <v>76.682324399999999</v>
      </c>
      <c r="F13" s="8">
        <f>[2]Sum!F13/1000</f>
        <v>0</v>
      </c>
      <c r="G13" s="8">
        <f>[2]Sum!G13/1000</f>
        <v>10.5884748</v>
      </c>
      <c r="H13" s="8">
        <f>[2]Sum!H13/1000</f>
        <v>0.48723119999999998</v>
      </c>
      <c r="I13" s="8">
        <f>[2]Sum!I13/1000</f>
        <v>0.13437840000000001</v>
      </c>
      <c r="J13" s="8">
        <f>[2]Sum!J13/1000</f>
        <v>0</v>
      </c>
      <c r="K13" s="8">
        <f>[2]Sum!K13/1000</f>
        <v>5.5187999999999994E-2</v>
      </c>
      <c r="L13" s="8">
        <f>[2]Sum!L13/1000</f>
        <v>91.658332799999982</v>
      </c>
      <c r="M13" s="8">
        <f>[2]Sum!M13/1000</f>
        <v>13.173988800000002</v>
      </c>
      <c r="N13" s="8">
        <f>[2]Sum!N13/1000</f>
        <v>13.5446244</v>
      </c>
      <c r="O13" s="8">
        <f>[2]Sum!O13/1000</f>
        <v>0</v>
      </c>
      <c r="P13" s="8">
        <f>[2]Sum!P13/1000</f>
        <v>78.63852</v>
      </c>
      <c r="Q13" s="8">
        <f>[2]Sum!Q13/1000</f>
        <v>1.8429287999999999</v>
      </c>
      <c r="R13" s="8">
        <f>[2]Sum!R13/1000</f>
        <v>0</v>
      </c>
      <c r="S13" s="8">
        <f>[2]Sum!S13/1000</f>
        <v>0</v>
      </c>
      <c r="T13" s="8">
        <f>[2]Sum!T13/1000</f>
        <v>1.36656E-2</v>
      </c>
    </row>
    <row r="14" spans="1:20" x14ac:dyDescent="0.25">
      <c r="B14">
        <f>[2]Sum!B14</f>
        <v>2014</v>
      </c>
      <c r="C14" s="8">
        <f>[2]Sum!C14/1000</f>
        <v>0.23984879999999997</v>
      </c>
      <c r="D14" s="8">
        <f>[2]Sum!D14/1000</f>
        <v>2.2402823999999999</v>
      </c>
      <c r="E14" s="8">
        <f>[2]Sum!E14/1000</f>
        <v>81.88042080000001</v>
      </c>
      <c r="F14" s="8">
        <f>[2]Sum!F14/1000</f>
        <v>0</v>
      </c>
      <c r="G14" s="8">
        <f>[2]Sum!G14/1000</f>
        <v>10.625879999999999</v>
      </c>
      <c r="H14" s="8">
        <f>[2]Sum!H14/1000</f>
        <v>1.4300700000000002</v>
      </c>
      <c r="I14" s="8">
        <f>[2]Sum!I14/1000</f>
        <v>0.33104039999999996</v>
      </c>
      <c r="J14" s="8">
        <f>[2]Sum!J14/1000</f>
        <v>0</v>
      </c>
      <c r="K14" s="8">
        <f>[2]Sum!K14/1000</f>
        <v>1.1532540000000002</v>
      </c>
      <c r="L14" s="8">
        <f>[2]Sum!L14/1000</f>
        <v>97.900796400000019</v>
      </c>
      <c r="M14" s="8">
        <f>[2]Sum!M14/1000</f>
        <v>11.914914000000001</v>
      </c>
      <c r="N14" s="8">
        <f>[2]Sum!N14/1000</f>
        <v>12.2874768</v>
      </c>
      <c r="O14" s="8">
        <f>[2]Sum!O14/1000</f>
        <v>0</v>
      </c>
      <c r="P14" s="8">
        <f>[2]Sum!P14/1000</f>
        <v>85.446791999999988</v>
      </c>
      <c r="Q14" s="8">
        <f>[2]Sum!Q14/1000</f>
        <v>1.2381384</v>
      </c>
      <c r="R14" s="8">
        <f>[2]Sum!R14/1000</f>
        <v>0</v>
      </c>
      <c r="S14" s="8">
        <f>[2]Sum!S14/1000</f>
        <v>1.2487380000000001</v>
      </c>
      <c r="T14" s="8">
        <f>[2]Sum!T14/1000</f>
        <v>2.5929600000000001E-2</v>
      </c>
    </row>
    <row r="15" spans="1:20" x14ac:dyDescent="0.25">
      <c r="B15">
        <f>[2]Sum!B15</f>
        <v>2015</v>
      </c>
      <c r="C15" s="8">
        <f>[2]Sum!C15/1000</f>
        <v>0</v>
      </c>
      <c r="D15" s="8">
        <f>[2]Sum!D15/1000</f>
        <v>0.34864799999999996</v>
      </c>
      <c r="E15" s="8">
        <f>[2]Sum!E15/1000</f>
        <v>87.940851599999988</v>
      </c>
      <c r="F15" s="8">
        <f>[2]Sum!F15/1000</f>
        <v>0</v>
      </c>
      <c r="G15" s="8">
        <f>[2]Sum!G15/1000</f>
        <v>11.6725248</v>
      </c>
      <c r="H15" s="8">
        <f>[2]Sum!H15/1000</f>
        <v>1.8748152000000002</v>
      </c>
      <c r="I15" s="8">
        <f>[2]Sum!I15/1000</f>
        <v>0.69484319999999988</v>
      </c>
      <c r="J15" s="8">
        <f>[2]Sum!J15/1000</f>
        <v>0</v>
      </c>
      <c r="K15" s="8">
        <f>[2]Sum!K15/1000</f>
        <v>2.4393096000000001</v>
      </c>
      <c r="L15" s="8">
        <f>[2]Sum!L15/1000</f>
        <v>104.97099239999999</v>
      </c>
      <c r="M15" s="8">
        <f>[2]Sum!M15/1000</f>
        <v>9.6516804</v>
      </c>
      <c r="N15" s="8">
        <f>[2]Sum!N15/1000</f>
        <v>9.9666899999999998</v>
      </c>
      <c r="O15" s="8">
        <f>[2]Sum!O15/1000</f>
        <v>0</v>
      </c>
      <c r="P15" s="8">
        <f>[2]Sum!P15/1000</f>
        <v>92.342663999999985</v>
      </c>
      <c r="Q15" s="8">
        <f>[2]Sum!Q15/1000</f>
        <v>1.2174648000000001</v>
      </c>
      <c r="R15" s="8">
        <f>[2]Sum!R15/1000</f>
        <v>0</v>
      </c>
      <c r="S15" s="8">
        <f>[2]Sum!S15/1000</f>
        <v>1.4703660000000001</v>
      </c>
      <c r="T15" s="8">
        <f>[2]Sum!T15/1000</f>
        <v>3.08352E-2</v>
      </c>
    </row>
    <row r="16" spans="1:20" x14ac:dyDescent="0.25">
      <c r="B16">
        <f>[2]Sum!B16</f>
        <v>2016</v>
      </c>
      <c r="C16" s="8">
        <f>[2]Sum!C16/1000</f>
        <v>1.873764</v>
      </c>
      <c r="D16" s="8">
        <f>[2]Sum!D16/1000</f>
        <v>0.81424199999999991</v>
      </c>
      <c r="E16" s="8">
        <f>[2]Sum!E16/1000</f>
        <v>95.789899199999994</v>
      </c>
      <c r="F16" s="8">
        <f>[2]Sum!F16/1000</f>
        <v>0</v>
      </c>
      <c r="G16" s="8">
        <f>[2]Sum!G16/1000</f>
        <v>11.7577596</v>
      </c>
      <c r="H16" s="8">
        <f>[2]Sum!H16/1000</f>
        <v>2.303442</v>
      </c>
      <c r="I16" s="8">
        <f>[2]Sum!I16/1000</f>
        <v>1.3576247999999997</v>
      </c>
      <c r="J16" s="8">
        <f>[2]Sum!J16/1000</f>
        <v>0</v>
      </c>
      <c r="K16" s="8">
        <f>[2]Sum!K16/1000</f>
        <v>2.5506492000000005</v>
      </c>
      <c r="L16" s="8">
        <f>[2]Sum!L16/1000</f>
        <v>116.4473808</v>
      </c>
      <c r="M16" s="8">
        <f>[2]Sum!M16/1000</f>
        <v>22.588098000000002</v>
      </c>
      <c r="N16" s="8">
        <f>[2]Sum!N16/1000</f>
        <v>23.261829600000002</v>
      </c>
      <c r="O16" s="8">
        <f>[2]Sum!O16/1000</f>
        <v>0</v>
      </c>
      <c r="P16" s="8">
        <f>[2]Sum!P16/1000</f>
        <v>103.33383599999998</v>
      </c>
      <c r="Q16" s="8">
        <f>[2]Sum!Q16/1000</f>
        <v>1.2578484000000001</v>
      </c>
      <c r="R16" s="8">
        <f>[2]Sum!R16/1000</f>
        <v>0</v>
      </c>
      <c r="S16" s="8">
        <f>[2]Sum!S16/1000</f>
        <v>1.9769568</v>
      </c>
      <c r="T16" s="8">
        <f>[2]Sum!T16/1000</f>
        <v>4.4851200000000001E-2</v>
      </c>
    </row>
    <row r="17" spans="1:21" x14ac:dyDescent="0.25">
      <c r="B17">
        <f>[2]Sum!B17</f>
        <v>2017</v>
      </c>
      <c r="C17" s="8">
        <f>[2]Sum!C17/1000</f>
        <v>1.873764</v>
      </c>
      <c r="D17" s="8">
        <f>[2]Sum!D17/1000</f>
        <v>4.6427999999999999E-3</v>
      </c>
      <c r="E17" s="8">
        <f>[2]Sum!E17/1000</f>
        <v>92.418350400000008</v>
      </c>
      <c r="F17" s="8">
        <f>[2]Sum!F17/1000</f>
        <v>0</v>
      </c>
      <c r="G17" s="8">
        <f>[2]Sum!G17/1000</f>
        <v>22.530194400000003</v>
      </c>
      <c r="H17" s="8">
        <f>[2]Sum!H17/1000</f>
        <v>2.3406720000000001</v>
      </c>
      <c r="I17" s="8">
        <f>[2]Sum!I17/1000</f>
        <v>1.4293691999999998</v>
      </c>
      <c r="J17" s="8">
        <f>[2]Sum!J17/1000</f>
        <v>0</v>
      </c>
      <c r="K17" s="8">
        <f>[2]Sum!K17/1000</f>
        <v>2.6014572000000005</v>
      </c>
      <c r="L17" s="8">
        <f>[2]Sum!L17/1000</f>
        <v>123.19845000000002</v>
      </c>
      <c r="M17" s="8">
        <f>[2]Sum!M17/1000</f>
        <v>26.003534399999996</v>
      </c>
      <c r="N17" s="8">
        <f>[2]Sum!N17/1000</f>
        <v>26.721241199999998</v>
      </c>
      <c r="O17" s="8">
        <f>[2]Sum!O17/1000</f>
        <v>0</v>
      </c>
      <c r="P17" s="8">
        <f>[2]Sum!P17/1000</f>
        <v>110.308548</v>
      </c>
      <c r="Q17" s="8">
        <f>[2]Sum!Q17/1000</f>
        <v>1.2762443999999999</v>
      </c>
      <c r="R17" s="8">
        <f>[2]Sum!R17/1000</f>
        <v>0</v>
      </c>
      <c r="S17" s="8">
        <f>[2]Sum!S17/1000</f>
        <v>2.4914315999999994</v>
      </c>
      <c r="T17" s="8">
        <f>[2]Sum!T17/1000</f>
        <v>4.4851200000000001E-2</v>
      </c>
    </row>
    <row r="18" spans="1:21" x14ac:dyDescent="0.25">
      <c r="B18">
        <f>[2]Sum!B18</f>
        <v>2018</v>
      </c>
      <c r="C18" s="8">
        <f>[2]Sum!C18/1000</f>
        <v>2.7005327999999995</v>
      </c>
      <c r="D18" s="8">
        <f>[2]Sum!D18/1000</f>
        <v>4.6427999999999999E-3</v>
      </c>
      <c r="E18" s="8">
        <f>[2]Sum!E18/1000</f>
        <v>94.252606799999981</v>
      </c>
      <c r="F18" s="8">
        <f>[2]Sum!F18/1000</f>
        <v>0</v>
      </c>
      <c r="G18" s="8">
        <f>[2]Sum!G18/1000</f>
        <v>25.767014400000001</v>
      </c>
      <c r="H18" s="8">
        <f>[2]Sum!H18/1000</f>
        <v>3.4763184000000003</v>
      </c>
      <c r="I18" s="8">
        <f>[2]Sum!I18/1000</f>
        <v>1.4385672</v>
      </c>
      <c r="J18" s="8">
        <f>[2]Sum!J18/1000</f>
        <v>0</v>
      </c>
      <c r="K18" s="8">
        <f>[2]Sum!K18/1000</f>
        <v>2.6416655999999996</v>
      </c>
      <c r="L18" s="8">
        <f>[2]Sum!L18/1000</f>
        <v>130.28134799999998</v>
      </c>
      <c r="M18" s="8">
        <f>[2]Sum!M18/1000</f>
        <v>23.268487200000003</v>
      </c>
      <c r="N18" s="8">
        <f>[2]Sum!N18/1000</f>
        <v>23.895527999999995</v>
      </c>
      <c r="O18" s="8">
        <f>[2]Sum!O18/1000</f>
        <v>0</v>
      </c>
      <c r="P18" s="8">
        <f>[2]Sum!P18/1000</f>
        <v>117.68271600000001</v>
      </c>
      <c r="Q18" s="8">
        <f>[2]Sum!Q18/1000</f>
        <v>1.3079556000000001</v>
      </c>
      <c r="R18" s="8">
        <f>[2]Sum!R18/1000</f>
        <v>0</v>
      </c>
      <c r="S18" s="8">
        <f>[2]Sum!S18/1000</f>
        <v>2.9578139999999999</v>
      </c>
      <c r="T18" s="8">
        <f>[2]Sum!T18/1000</f>
        <v>4.4851200000000001E-2</v>
      </c>
    </row>
    <row r="19" spans="1:21" x14ac:dyDescent="0.25">
      <c r="B19">
        <f>[2]Sum!B19</f>
        <v>2019</v>
      </c>
      <c r="C19" s="8">
        <f>[2]Sum!C19/1000</f>
        <v>2.7005327999999995</v>
      </c>
      <c r="D19" s="8">
        <f>[2]Sum!D19/1000</f>
        <v>4.6427999999999999E-3</v>
      </c>
      <c r="E19" s="8">
        <f>[2]Sum!E19/1000</f>
        <v>101.96412240000001</v>
      </c>
      <c r="F19" s="8">
        <f>[2]Sum!F19/1000</f>
        <v>0</v>
      </c>
      <c r="G19" s="8">
        <f>[2]Sum!G19/1000</f>
        <v>27.842871600000002</v>
      </c>
      <c r="H19" s="8">
        <f>[2]Sum!H19/1000</f>
        <v>3.5318567999999999</v>
      </c>
      <c r="I19" s="8">
        <f>[2]Sum!I19/1000</f>
        <v>1.6345284000000002</v>
      </c>
      <c r="J19" s="8">
        <f>[2]Sum!J19/1000</f>
        <v>0</v>
      </c>
      <c r="K19" s="8">
        <f>[2]Sum!K19/1000</f>
        <v>2.6845020000000006</v>
      </c>
      <c r="L19" s="8">
        <f>[2]Sum!L19/1000</f>
        <v>140.36305680000004</v>
      </c>
      <c r="M19" s="8">
        <f>[2]Sum!M19/1000</f>
        <v>20.720728799999996</v>
      </c>
      <c r="N19" s="8">
        <f>[2]Sum!N19/1000</f>
        <v>21.398577599999996</v>
      </c>
      <c r="O19" s="8">
        <f>[2]Sum!O19/1000</f>
        <v>0</v>
      </c>
      <c r="P19" s="8">
        <f>[2]Sum!P19/1000</f>
        <v>127.73481599999997</v>
      </c>
      <c r="Q19" s="8">
        <f>[2]Sum!Q19/1000</f>
        <v>1.3422947999999999</v>
      </c>
      <c r="R19" s="8">
        <f>[2]Sum!R19/1000</f>
        <v>0</v>
      </c>
      <c r="S19" s="8">
        <f>[2]Sum!S19/1000</f>
        <v>3.4149983999999995</v>
      </c>
      <c r="T19" s="8">
        <f>[2]Sum!T19/1000</f>
        <v>5.8166399999999993E-2</v>
      </c>
    </row>
    <row r="20" spans="1:21" x14ac:dyDescent="0.25">
      <c r="B20">
        <f>[2]Sum!B20</f>
        <v>2020</v>
      </c>
      <c r="C20" s="8">
        <f>[2]Sum!C20/1000</f>
        <v>2.7005327999999995</v>
      </c>
      <c r="D20" s="8">
        <f>[2]Sum!D20/1000</f>
        <v>4.6427999999999999E-3</v>
      </c>
      <c r="E20" s="8">
        <f>[2]Sum!E20/1000</f>
        <v>103.52305200000001</v>
      </c>
      <c r="F20" s="8">
        <f>[2]Sum!F20/1000</f>
        <v>0</v>
      </c>
      <c r="G20" s="8">
        <f>[2]Sum!G20/1000</f>
        <v>34.492675200000008</v>
      </c>
      <c r="H20" s="8">
        <f>[2]Sum!H20/1000</f>
        <v>3.6297060000000001</v>
      </c>
      <c r="I20" s="8">
        <f>[2]Sum!I20/1000</f>
        <v>1.7622492000000003</v>
      </c>
      <c r="J20" s="8">
        <f>[2]Sum!J20/1000</f>
        <v>0</v>
      </c>
      <c r="K20" s="8">
        <f>[2]Sum!K20/1000</f>
        <v>2.7317184000000001</v>
      </c>
      <c r="L20" s="8">
        <f>[2]Sum!L20/1000</f>
        <v>148.84457640000002</v>
      </c>
      <c r="M20" s="8">
        <f>[2]Sum!M20/1000</f>
        <v>23.544164399999993</v>
      </c>
      <c r="N20" s="8">
        <f>[2]Sum!N20/1000</f>
        <v>24.239708399999998</v>
      </c>
      <c r="O20" s="8">
        <f>[2]Sum!O20/1000</f>
        <v>0</v>
      </c>
      <c r="P20" s="8">
        <f>[2]Sum!P20/1000</f>
        <v>136.65862799999999</v>
      </c>
      <c r="Q20" s="8">
        <f>[2]Sum!Q20/1000</f>
        <v>1.5136404000000006</v>
      </c>
      <c r="R20" s="8">
        <f>[2]Sum!R20/1000</f>
        <v>0</v>
      </c>
      <c r="S20" s="8">
        <f>[2]Sum!S20/1000</f>
        <v>4.0228548000000002</v>
      </c>
      <c r="T20" s="8">
        <f>[2]Sum!T20/1000</f>
        <v>7.6124399999999995E-2</v>
      </c>
    </row>
    <row r="21" spans="1:21" x14ac:dyDescent="0.25">
      <c r="B21">
        <f>[2]Sum!B21</f>
        <v>2021</v>
      </c>
      <c r="C21" s="8">
        <f>[2]Sum!C21/1000</f>
        <v>2.7005327999999995</v>
      </c>
      <c r="D21" s="8">
        <f>[2]Sum!D21/1000</f>
        <v>4.6427999999999999E-3</v>
      </c>
      <c r="E21" s="8">
        <f>[2]Sum!E21/1000</f>
        <v>105.47442960000001</v>
      </c>
      <c r="F21" s="8">
        <f>[2]Sum!F21/1000</f>
        <v>0</v>
      </c>
      <c r="G21" s="8">
        <f>[2]Sum!G21/1000</f>
        <v>40.943539199999996</v>
      </c>
      <c r="H21" s="8">
        <f>[2]Sum!H21/1000</f>
        <v>3.7919411999999997</v>
      </c>
      <c r="I21" s="8">
        <f>[2]Sum!I21/1000</f>
        <v>1.9357848</v>
      </c>
      <c r="J21" s="8">
        <f>[2]Sum!J21/1000</f>
        <v>0</v>
      </c>
      <c r="K21" s="8">
        <f>[2]Sum!K21/1000</f>
        <v>2.7862055999999997</v>
      </c>
      <c r="L21" s="8">
        <f>[2]Sum!L21/1000</f>
        <v>157.63707599999998</v>
      </c>
      <c r="M21" s="8">
        <f>[2]Sum!M21/1000</f>
        <v>20.996493600000004</v>
      </c>
      <c r="N21" s="8">
        <f>[2]Sum!N21/1000</f>
        <v>21.596728799999998</v>
      </c>
      <c r="O21" s="8">
        <f>[2]Sum!O21/1000</f>
        <v>0</v>
      </c>
      <c r="P21" s="8">
        <f>[2]Sum!P21/1000</f>
        <v>145.60872000000001</v>
      </c>
      <c r="Q21" s="8">
        <f>[2]Sum!Q21/1000</f>
        <v>1.5789900000000001</v>
      </c>
      <c r="R21" s="8">
        <f>[2]Sum!R21/1000</f>
        <v>0</v>
      </c>
      <c r="S21" s="8">
        <f>[2]Sum!S21/1000</f>
        <v>4.7164716000000002</v>
      </c>
      <c r="T21" s="8">
        <f>[2]Sum!T21/1000</f>
        <v>8.0504400000000004E-2</v>
      </c>
    </row>
    <row r="22" spans="1:21" x14ac:dyDescent="0.25">
      <c r="B22">
        <f>[2]Sum!B22</f>
        <v>2022</v>
      </c>
      <c r="C22" s="8">
        <f>[2]Sum!C22/1000</f>
        <v>2.7005327999999995</v>
      </c>
      <c r="D22" s="8">
        <f>[2]Sum!D22/1000</f>
        <v>4.6427999999999999E-3</v>
      </c>
      <c r="E22" s="8">
        <f>[2]Sum!E22/1000</f>
        <v>105.7224252</v>
      </c>
      <c r="F22" s="8">
        <f>[2]Sum!F22/1000</f>
        <v>0</v>
      </c>
      <c r="G22" s="8">
        <f>[2]Sum!G22/1000</f>
        <v>47.736130799999998</v>
      </c>
      <c r="H22" s="8">
        <f>[2]Sum!H22/1000</f>
        <v>3.9341159999999999</v>
      </c>
      <c r="I22" s="8">
        <f>[2]Sum!I22/1000</f>
        <v>2.4748752000000001</v>
      </c>
      <c r="J22" s="8">
        <f>[2]Sum!J22/1000</f>
        <v>0</v>
      </c>
      <c r="K22" s="8">
        <f>[2]Sum!K22/1000</f>
        <v>2.9063051999999998</v>
      </c>
      <c r="L22" s="8">
        <f>[2]Sum!L22/1000</f>
        <v>165.47902800000003</v>
      </c>
      <c r="M22" s="8">
        <f>[2]Sum!M22/1000</f>
        <v>17.873816399999999</v>
      </c>
      <c r="N22" s="8">
        <f>[2]Sum!N22/1000</f>
        <v>18.388115999999997</v>
      </c>
      <c r="O22" s="8">
        <f>[2]Sum!O22/1000</f>
        <v>0</v>
      </c>
      <c r="P22" s="8">
        <f>[2]Sum!P22/1000</f>
        <v>153.77303999999995</v>
      </c>
      <c r="Q22" s="8">
        <f>[2]Sum!Q22/1000</f>
        <v>1.5224004000000002</v>
      </c>
      <c r="R22" s="8">
        <f>[2]Sum!R22/1000</f>
        <v>0</v>
      </c>
      <c r="S22" s="8">
        <f>[2]Sum!S22/1000</f>
        <v>5.5148579999999985</v>
      </c>
      <c r="T22" s="8">
        <f>[2]Sum!T22/1000</f>
        <v>0.10170359999999999</v>
      </c>
    </row>
    <row r="23" spans="1:21" x14ac:dyDescent="0.25">
      <c r="B23">
        <f>[2]Sum!B23</f>
        <v>2023</v>
      </c>
      <c r="C23" s="8">
        <f>[2]Sum!C23/1000</f>
        <v>2.7005327999999995</v>
      </c>
      <c r="D23" s="8">
        <f>[2]Sum!D23/1000</f>
        <v>4.6427999999999999E-3</v>
      </c>
      <c r="E23" s="8">
        <f>[2]Sum!E23/1000</f>
        <v>104.93130959999999</v>
      </c>
      <c r="F23" s="8">
        <f>[2]Sum!F23/1000</f>
        <v>0</v>
      </c>
      <c r="G23" s="8">
        <f>[2]Sum!G23/1000</f>
        <v>54.190498799999993</v>
      </c>
      <c r="H23" s="8">
        <f>[2]Sum!H23/1000</f>
        <v>5.9855327999999997</v>
      </c>
      <c r="I23" s="8">
        <f>[2]Sum!I23/1000</f>
        <v>3.1402847999999999</v>
      </c>
      <c r="J23" s="8">
        <f>[2]Sum!J23/1000</f>
        <v>0</v>
      </c>
      <c r="K23" s="8">
        <f>[2]Sum!K23/1000</f>
        <v>2.9768231999999997</v>
      </c>
      <c r="L23" s="8">
        <f>[2]Sum!L23/1000</f>
        <v>173.9296248</v>
      </c>
      <c r="M23" s="8">
        <f>[2]Sum!M23/1000</f>
        <v>17.761951199999999</v>
      </c>
      <c r="N23" s="8">
        <f>[2]Sum!N23/1000</f>
        <v>18.3014796</v>
      </c>
      <c r="O23" s="8">
        <f>[2]Sum!O23/1000</f>
        <v>0</v>
      </c>
      <c r="P23" s="8">
        <f>[2]Sum!P23/1000</f>
        <v>162.40777199999999</v>
      </c>
      <c r="Q23" s="8">
        <f>[2]Sum!Q23/1000</f>
        <v>1.5322115999999999</v>
      </c>
      <c r="R23" s="8">
        <f>[2]Sum!R23/1000</f>
        <v>0</v>
      </c>
      <c r="S23" s="8">
        <f>[2]Sum!S23/1000</f>
        <v>6.2807448000000008</v>
      </c>
      <c r="T23" s="8">
        <f>[2]Sum!T23/1000</f>
        <v>0.10731</v>
      </c>
    </row>
    <row r="24" spans="1:21" x14ac:dyDescent="0.25">
      <c r="B24">
        <f>[2]Sum!B24</f>
        <v>2024</v>
      </c>
      <c r="C24" s="8">
        <f>[2]Sum!C24/1000</f>
        <v>2.7005327999999995</v>
      </c>
      <c r="D24" s="8">
        <f>[2]Sum!D24/1000</f>
        <v>4.6427999999999999E-3</v>
      </c>
      <c r="E24" s="8">
        <f>[2]Sum!E24/1000</f>
        <v>105.5596644</v>
      </c>
      <c r="F24" s="8">
        <f>[2]Sum!F24/1000</f>
        <v>0</v>
      </c>
      <c r="G24" s="8">
        <f>[2]Sum!G24/1000</f>
        <v>58.573126799999997</v>
      </c>
      <c r="H24" s="8">
        <f>[2]Sum!H24/1000</f>
        <v>8.1104459999999996</v>
      </c>
      <c r="I24" s="8">
        <f>[2]Sum!I24/1000</f>
        <v>4.8320160000000003</v>
      </c>
      <c r="J24" s="8">
        <f>[2]Sum!J24/1000</f>
        <v>0</v>
      </c>
      <c r="K24" s="8">
        <f>[2]Sum!K24/1000</f>
        <v>3.0508451999999999</v>
      </c>
      <c r="L24" s="8">
        <f>[2]Sum!L24/1000</f>
        <v>182.83127400000001</v>
      </c>
      <c r="M24" s="8">
        <f>[2]Sum!M24/1000</f>
        <v>17.045120399999998</v>
      </c>
      <c r="N24" s="8">
        <f>[2]Sum!N24/1000</f>
        <v>17.590430399999999</v>
      </c>
      <c r="O24" s="8">
        <f>[2]Sum!O24/1000</f>
        <v>0</v>
      </c>
      <c r="P24" s="8">
        <f>[2]Sum!P24/1000</f>
        <v>171.54620399999996</v>
      </c>
      <c r="Q24" s="8">
        <f>[2]Sum!Q24/1000</f>
        <v>1.5110124</v>
      </c>
      <c r="R24" s="8">
        <f>[2]Sum!R24/1000</f>
        <v>0</v>
      </c>
      <c r="S24" s="8">
        <f>[2]Sum!S24/1000</f>
        <v>7.1239824</v>
      </c>
      <c r="T24" s="8">
        <f>[2]Sum!T24/1000</f>
        <v>0.11335440000000001</v>
      </c>
    </row>
    <row r="25" spans="1:21" x14ac:dyDescent="0.25">
      <c r="B25">
        <f>[2]Sum!B25</f>
        <v>2025</v>
      </c>
      <c r="C25" s="8">
        <f>[2]Sum!C25/1000</f>
        <v>2.7005327999999995</v>
      </c>
      <c r="D25" s="8">
        <f>[2]Sum!D25/1000</f>
        <v>4.6427999999999999E-3</v>
      </c>
      <c r="E25" s="8">
        <f>[2]Sum!E25/1000</f>
        <v>103.95684719999998</v>
      </c>
      <c r="F25" s="8">
        <f>[2]Sum!F25/1000</f>
        <v>0</v>
      </c>
      <c r="G25" s="8">
        <f>[2]Sum!G25/1000</f>
        <v>63.377461199999999</v>
      </c>
      <c r="H25" s="8">
        <f>[2]Sum!H25/1000</f>
        <v>8.2562999999999995</v>
      </c>
      <c r="I25" s="8">
        <f>[2]Sum!I25/1000</f>
        <v>5.8874208000000001</v>
      </c>
      <c r="J25" s="8">
        <f>[2]Sum!J25/1000</f>
        <v>0</v>
      </c>
      <c r="K25" s="8">
        <f>[2]Sum!K25/1000</f>
        <v>3.1138295999999994</v>
      </c>
      <c r="L25" s="8">
        <f>[2]Sum!L25/1000</f>
        <v>187.29703439999997</v>
      </c>
      <c r="M25" s="8">
        <f>[2]Sum!M25/1000</f>
        <v>25.937133600000003</v>
      </c>
      <c r="N25" s="8">
        <f>[2]Sum!N25/1000</f>
        <v>21.358982400000002</v>
      </c>
      <c r="O25" s="8">
        <f>[2]Sum!O25/1000</f>
        <v>4.5781512000000006</v>
      </c>
      <c r="P25" s="8">
        <f>[2]Sum!P25/1000</f>
        <v>181.22250000000003</v>
      </c>
      <c r="Q25" s="8">
        <f>[2]Sum!Q25/1000</f>
        <v>1.5188963999999996</v>
      </c>
      <c r="R25" s="8">
        <f>[2]Sum!R25/1000</f>
        <v>0</v>
      </c>
      <c r="S25" s="8">
        <f>[2]Sum!S25/1000</f>
        <v>7.8531647999999992</v>
      </c>
      <c r="T25" s="8">
        <f>[2]Sum!T25/1000</f>
        <v>0.11440560000000001</v>
      </c>
    </row>
    <row r="26" spans="1:21" x14ac:dyDescent="0.25">
      <c r="B26">
        <f>[2]Sum!B26</f>
        <v>2026</v>
      </c>
      <c r="C26" s="8">
        <f>[2]Sum!C26/1000</f>
        <v>2.7005327999999995</v>
      </c>
      <c r="D26" s="8">
        <f>[2]Sum!D26/1000</f>
        <v>4.6427999999999999E-3</v>
      </c>
      <c r="E26" s="8">
        <f>[2]Sum!E26/1000</f>
        <v>99.785422800000006</v>
      </c>
      <c r="F26" s="8">
        <f>[2]Sum!F26/1000</f>
        <v>0</v>
      </c>
      <c r="G26" s="8">
        <f>[2]Sum!G26/1000</f>
        <v>68.559001199999997</v>
      </c>
      <c r="H26" s="8">
        <f>[2]Sum!H26/1000</f>
        <v>9.6634188000000005</v>
      </c>
      <c r="I26" s="8">
        <f>[2]Sum!I26/1000</f>
        <v>7.4804268</v>
      </c>
      <c r="J26" s="8">
        <f>[2]Sum!J26/1000</f>
        <v>0</v>
      </c>
      <c r="K26" s="8">
        <f>[2]Sum!K26/1000</f>
        <v>3.1797923999999997</v>
      </c>
      <c r="L26" s="8">
        <f>[2]Sum!L26/1000</f>
        <v>191.37323760000001</v>
      </c>
      <c r="M26" s="8">
        <f>[2]Sum!M26/1000</f>
        <v>36.765019200000005</v>
      </c>
      <c r="N26" s="8">
        <f>[2]Sum!N26/1000</f>
        <v>27.131209200000001</v>
      </c>
      <c r="O26" s="8">
        <f>[2]Sum!O26/1000</f>
        <v>9.6338100000000004</v>
      </c>
      <c r="P26" s="8">
        <f>[2]Sum!P26/1000</f>
        <v>190.759512</v>
      </c>
      <c r="Q26" s="8">
        <f>[2]Sum!Q26/1000</f>
        <v>1.5123263999999998</v>
      </c>
      <c r="R26" s="8">
        <f>[2]Sum!R26/1000</f>
        <v>0</v>
      </c>
      <c r="S26" s="8">
        <f>[2]Sum!S26/1000</f>
        <v>8.7762935999999989</v>
      </c>
      <c r="T26" s="8">
        <f>[2]Sum!T26/1000</f>
        <v>0.1337652</v>
      </c>
    </row>
    <row r="27" spans="1:21" x14ac:dyDescent="0.25">
      <c r="B27">
        <f>[2]Sum!B27</f>
        <v>2027</v>
      </c>
      <c r="C27" s="8">
        <f>[2]Sum!C27/1000</f>
        <v>2.7005327999999995</v>
      </c>
      <c r="D27" s="8">
        <f>[2]Sum!D27/1000</f>
        <v>4.6427999999999999E-3</v>
      </c>
      <c r="E27" s="8">
        <f>[2]Sum!E27/1000</f>
        <v>101.94958079999999</v>
      </c>
      <c r="F27" s="8">
        <f>[2]Sum!F27/1000</f>
        <v>0</v>
      </c>
      <c r="G27" s="8">
        <f>[2]Sum!G27/1000</f>
        <v>68.848256399999997</v>
      </c>
      <c r="H27" s="8">
        <f>[2]Sum!H27/1000</f>
        <v>10.206713999999998</v>
      </c>
      <c r="I27" s="8">
        <f>[2]Sum!I27/1000</f>
        <v>7.9906968000000003</v>
      </c>
      <c r="J27" s="8">
        <f>[2]Sum!J27/1000</f>
        <v>0.10038959999999998</v>
      </c>
      <c r="K27" s="8">
        <f>[2]Sum!K27/1000</f>
        <v>3.2900807999999997</v>
      </c>
      <c r="L27" s="8">
        <f>[2]Sum!L27/1000</f>
        <v>195.09089399999999</v>
      </c>
      <c r="M27" s="8">
        <f>[2]Sum!M27/1000</f>
        <v>41.273177999999994</v>
      </c>
      <c r="N27" s="8">
        <f>[2]Sum!N27/1000</f>
        <v>26.382229200000001</v>
      </c>
      <c r="O27" s="8">
        <f>[2]Sum!O27/1000</f>
        <v>14.890948799999991</v>
      </c>
      <c r="P27" s="8">
        <f>[2]Sum!P27/1000</f>
        <v>200.45595599999999</v>
      </c>
      <c r="Q27" s="8">
        <f>[2]Sum!Q27/1000</f>
        <v>1.5209988000000001</v>
      </c>
      <c r="R27" s="8">
        <f>[2]Sum!R27/1000</f>
        <v>0</v>
      </c>
      <c r="S27" s="8">
        <f>[2]Sum!S27/1000</f>
        <v>9.7623192000000003</v>
      </c>
      <c r="T27" s="8">
        <f>[2]Sum!T27/1000</f>
        <v>0.30554879999999995</v>
      </c>
    </row>
    <row r="28" spans="1:21" x14ac:dyDescent="0.25">
      <c r="B28">
        <f>[2]Sum!B28</f>
        <v>2028</v>
      </c>
      <c r="C28" s="8">
        <f>[2]Sum!C28/1000</f>
        <v>2.7005327999999995</v>
      </c>
      <c r="D28" s="8">
        <f>[2]Sum!D28/1000</f>
        <v>4.6427999999999999E-3</v>
      </c>
      <c r="E28" s="8">
        <f>[2]Sum!E28/1000</f>
        <v>103.45472399999998</v>
      </c>
      <c r="F28" s="8">
        <f>[2]Sum!F28/1000</f>
        <v>0</v>
      </c>
      <c r="G28" s="8">
        <f>[2]Sum!G28/1000</f>
        <v>69.446914800000002</v>
      </c>
      <c r="H28" s="8">
        <f>[2]Sum!H28/1000</f>
        <v>10.655839199999999</v>
      </c>
      <c r="I28" s="8">
        <f>[2]Sum!I28/1000</f>
        <v>8.3407463999999987</v>
      </c>
      <c r="J28" s="8">
        <f>[2]Sum!J28/1000</f>
        <v>0.97533839999999994</v>
      </c>
      <c r="K28" s="8">
        <f>[2]Sum!K28/1000</f>
        <v>3.3750527999999993</v>
      </c>
      <c r="L28" s="8">
        <f>[2]Sum!L28/1000</f>
        <v>198.95379119999998</v>
      </c>
      <c r="M28" s="8">
        <f>[2]Sum!M28/1000</f>
        <v>46.146628800000009</v>
      </c>
      <c r="N28" s="8">
        <f>[2]Sum!N28/1000</f>
        <v>25.970071200000007</v>
      </c>
      <c r="O28" s="8">
        <f>[2]Sum!O28/1000</f>
        <v>20.176557599999999</v>
      </c>
      <c r="P28" s="8">
        <f>[2]Sum!P28/1000</f>
        <v>210.26365200000001</v>
      </c>
      <c r="Q28" s="8">
        <f>[2]Sum!Q28/1000</f>
        <v>1.5376428</v>
      </c>
      <c r="R28" s="8">
        <f>[2]Sum!R28/1000</f>
        <v>0</v>
      </c>
      <c r="S28" s="8">
        <f>[2]Sum!S28/1000</f>
        <v>10.766477999999998</v>
      </c>
      <c r="T28" s="8">
        <f>[2]Sum!T28/1000</f>
        <v>0.38587800000000005</v>
      </c>
    </row>
    <row r="29" spans="1:21" x14ac:dyDescent="0.25">
      <c r="B29">
        <f>[2]Sum!B29</f>
        <v>2029</v>
      </c>
      <c r="C29" s="8">
        <f>[2]Sum!C29/1000</f>
        <v>2.7005327999999995</v>
      </c>
      <c r="D29" s="8">
        <f>[2]Sum!D29/1000</f>
        <v>4.6427999999999999E-3</v>
      </c>
      <c r="E29" s="8">
        <f>[2]Sum!E29/1000</f>
        <v>104.848878</v>
      </c>
      <c r="F29" s="8">
        <f>[2]Sum!F29/1000</f>
        <v>0</v>
      </c>
      <c r="G29" s="8">
        <f>[2]Sum!G29/1000</f>
        <v>69.446827200000001</v>
      </c>
      <c r="H29" s="8">
        <f>[2]Sum!H29/1000</f>
        <v>11.215953599999999</v>
      </c>
      <c r="I29" s="8">
        <f>[2]Sum!I29/1000</f>
        <v>8.6837880000000016</v>
      </c>
      <c r="J29" s="8">
        <f>[2]Sum!J29/1000</f>
        <v>2.3555639999999998</v>
      </c>
      <c r="K29" s="8">
        <f>[2]Sum!K29/1000</f>
        <v>3.4667699999999999</v>
      </c>
      <c r="L29" s="8">
        <f>[2]Sum!L29/1000</f>
        <v>202.72295639999999</v>
      </c>
      <c r="M29" s="8">
        <f>[2]Sum!M29/1000</f>
        <v>50.856004800000001</v>
      </c>
      <c r="N29" s="8">
        <f>[2]Sum!N29/1000</f>
        <v>25.357133999999995</v>
      </c>
      <c r="O29" s="8">
        <f>[2]Sum!O29/1000</f>
        <v>25.498870800000009</v>
      </c>
      <c r="P29" s="8">
        <f>[2]Sum!P29/1000</f>
        <v>220.15982399999996</v>
      </c>
      <c r="Q29" s="8">
        <f>[2]Sum!Q29/1000</f>
        <v>1.5358031999999997</v>
      </c>
      <c r="R29" s="8">
        <f>[2]Sum!R29/1000</f>
        <v>0</v>
      </c>
      <c r="S29" s="8">
        <f>[2]Sum!S29/1000</f>
        <v>11.811545999999998</v>
      </c>
      <c r="T29" s="8">
        <f>[2]Sum!T29/1000</f>
        <v>0.5339219999999999</v>
      </c>
    </row>
    <row r="30" spans="1:21" x14ac:dyDescent="0.25">
      <c r="B30">
        <f>[2]Sum!B30</f>
        <v>2030</v>
      </c>
      <c r="C30" s="8">
        <f>[2]Sum!C30/1000</f>
        <v>2.7005327999999995</v>
      </c>
      <c r="D30" s="8">
        <f>[2]Sum!D30/1000</f>
        <v>4.9931999999999997E-3</v>
      </c>
      <c r="E30" s="8">
        <f>[2]Sum!E30/1000</f>
        <v>100.72212959999999</v>
      </c>
      <c r="F30" s="8">
        <f>[2]Sum!F30/1000</f>
        <v>0</v>
      </c>
      <c r="G30" s="8">
        <f>[2]Sum!G30/1000</f>
        <v>69.905588399999999</v>
      </c>
      <c r="H30" s="8">
        <f>[2]Sum!H30/1000</f>
        <v>11.760562799999999</v>
      </c>
      <c r="I30" s="8">
        <f>[2]Sum!I30/1000</f>
        <v>8.8696751999999996</v>
      </c>
      <c r="J30" s="8">
        <f>[2]Sum!J30/1000</f>
        <v>3.1479936000000004</v>
      </c>
      <c r="K30" s="8">
        <f>[2]Sum!K30/1000</f>
        <v>3.5462232</v>
      </c>
      <c r="L30" s="8">
        <f>[2]Sum!L30/1000</f>
        <v>200.65769879999996</v>
      </c>
      <c r="M30" s="8">
        <f>[2]Sum!M30/1000</f>
        <v>64.287887999999995</v>
      </c>
      <c r="N30" s="8">
        <f>[2]Sum!N30/1000</f>
        <v>33.813074399999998</v>
      </c>
      <c r="O30" s="8">
        <f>[2]Sum!O30/1000</f>
        <v>30.474813599999994</v>
      </c>
      <c r="P30" s="8">
        <f>[2]Sum!P30/1000</f>
        <v>225.71629199999995</v>
      </c>
      <c r="Q30" s="8">
        <f>[2]Sum!Q30/1000</f>
        <v>1.5734712</v>
      </c>
      <c r="R30" s="8">
        <f>[2]Sum!R30/1000</f>
        <v>0</v>
      </c>
      <c r="S30" s="8">
        <f>[2]Sum!S30/1000</f>
        <v>12.573315600000003</v>
      </c>
      <c r="T30" s="8">
        <f>[2]Sum!T30/1000</f>
        <v>2.0849675999999997</v>
      </c>
      <c r="U30">
        <f>SUMIF($C$7:$T$7,1,C30:T30)/(SUMIF($C$6:$T$6,1,C30:T30))</f>
        <v>0.51587721186619695</v>
      </c>
    </row>
    <row r="31" spans="1:21" x14ac:dyDescent="0.25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1" x14ac:dyDescent="0.25">
      <c r="A32" t="s">
        <v>48</v>
      </c>
      <c r="B32">
        <f>[1]Sum!B10</f>
        <v>2010</v>
      </c>
      <c r="C32" s="8">
        <f>[1]Sum!C10/1000</f>
        <v>0.23984879999999997</v>
      </c>
      <c r="D32" s="8">
        <f>[1]Sum!D10/1000</f>
        <v>7.6679784</v>
      </c>
      <c r="E32" s="8">
        <f>[1]Sum!E10/1000</f>
        <v>28.499783999999998</v>
      </c>
      <c r="F32" s="8">
        <f>[1]Sum!F10/1000</f>
        <v>0</v>
      </c>
      <c r="G32" s="8">
        <f>[1]Sum!G10/1000</f>
        <v>10.406529599999997</v>
      </c>
      <c r="H32" s="8">
        <f>[1]Sum!H10/1000</f>
        <v>0</v>
      </c>
      <c r="I32" s="8">
        <f>[1]Sum!I10/1000</f>
        <v>0</v>
      </c>
      <c r="J32" s="8">
        <f>[1]Sum!J10/1000</f>
        <v>0</v>
      </c>
      <c r="K32" s="8">
        <f>[1]Sum!K10/1000</f>
        <v>0</v>
      </c>
      <c r="L32" s="8">
        <f>[1]Sum!L10/1000</f>
        <v>46.814140799999997</v>
      </c>
      <c r="M32" s="8">
        <f>[1]Sum!M10/1000</f>
        <v>3.4994448</v>
      </c>
      <c r="N32" s="8">
        <f>[1]Sum!N10/1000</f>
        <v>3.6041268</v>
      </c>
      <c r="O32" s="8">
        <f>[1]Sum!O10/1000</f>
        <v>0</v>
      </c>
      <c r="P32" s="8">
        <f>[1]Sum!P10/1000</f>
        <v>39.195744000000005</v>
      </c>
      <c r="Q32" s="8">
        <f>[1]Sum!Q10/1000</f>
        <v>1.4414580000000001</v>
      </c>
      <c r="R32" s="8">
        <f>[1]Sum!R10/1000</f>
        <v>0</v>
      </c>
      <c r="S32" s="8">
        <f>[1]Sum!S10/1000</f>
        <v>0</v>
      </c>
      <c r="T32" s="8">
        <f>[1]Sum!T10/1000</f>
        <v>0</v>
      </c>
    </row>
    <row r="33" spans="2:20" x14ac:dyDescent="0.25">
      <c r="B33">
        <f>[1]Sum!B11</f>
        <v>2011</v>
      </c>
      <c r="C33" s="8">
        <f>[1]Sum!C11/1000</f>
        <v>0.23984879999999997</v>
      </c>
      <c r="D33" s="8">
        <f>[1]Sum!D11/1000</f>
        <v>6.3792948000000003</v>
      </c>
      <c r="E33" s="8">
        <f>[1]Sum!E11/1000</f>
        <v>47.261776799999993</v>
      </c>
      <c r="F33" s="8">
        <f>[1]Sum!F11/1000</f>
        <v>0</v>
      </c>
      <c r="G33" s="8">
        <f>[1]Sum!G11/1000</f>
        <v>10.406529599999997</v>
      </c>
      <c r="H33" s="8">
        <f>[1]Sum!H11/1000</f>
        <v>0</v>
      </c>
      <c r="I33" s="8">
        <f>[1]Sum!I11/1000</f>
        <v>0</v>
      </c>
      <c r="J33" s="8">
        <f>[1]Sum!J11/1000</f>
        <v>0</v>
      </c>
      <c r="K33" s="8">
        <f>[1]Sum!K11/1000</f>
        <v>0</v>
      </c>
      <c r="L33" s="8">
        <f>[1]Sum!L11/1000</f>
        <v>64.287449999999993</v>
      </c>
      <c r="M33" s="8">
        <f>[1]Sum!M11/1000</f>
        <v>9.3758280000000003</v>
      </c>
      <c r="N33" s="8">
        <f>[1]Sum!N11/1000</f>
        <v>9.6269771999999989</v>
      </c>
      <c r="O33" s="8">
        <f>[1]Sum!O11/1000</f>
        <v>0</v>
      </c>
      <c r="P33" s="8">
        <f>[1]Sum!P11/1000</f>
        <v>54.206004</v>
      </c>
      <c r="Q33" s="8">
        <f>[1]Sum!Q11/1000</f>
        <v>1.3769844</v>
      </c>
      <c r="R33" s="8">
        <f>[1]Sum!R11/1000</f>
        <v>0</v>
      </c>
      <c r="S33" s="8">
        <f>[1]Sum!S11/1000</f>
        <v>0</v>
      </c>
      <c r="T33" s="8">
        <f>[1]Sum!T11/1000</f>
        <v>0</v>
      </c>
    </row>
    <row r="34" spans="2:20" x14ac:dyDescent="0.25">
      <c r="B34">
        <f>[1]Sum!B12</f>
        <v>2012</v>
      </c>
      <c r="C34" s="8">
        <f>[1]Sum!C12/1000</f>
        <v>0.23984879999999997</v>
      </c>
      <c r="D34" s="8">
        <f>[1]Sum!D12/1000</f>
        <v>6.5458224000000005</v>
      </c>
      <c r="E34" s="8">
        <f>[1]Sum!E12/1000</f>
        <v>67.928544000000002</v>
      </c>
      <c r="F34" s="8">
        <f>[1]Sum!F12/1000</f>
        <v>0</v>
      </c>
      <c r="G34" s="8">
        <f>[1]Sum!G12/1000</f>
        <v>10.406529599999997</v>
      </c>
      <c r="H34" s="8">
        <f>[1]Sum!H12/1000</f>
        <v>0.22486920000000002</v>
      </c>
      <c r="I34" s="8">
        <f>[1]Sum!I12/1000</f>
        <v>8.7599999999999997E-2</v>
      </c>
      <c r="J34" s="8">
        <f>[1]Sum!J12/1000</f>
        <v>0</v>
      </c>
      <c r="K34" s="8">
        <f>[1]Sum!K12/1000</f>
        <v>2.6279999999999997E-3</v>
      </c>
      <c r="L34" s="8">
        <f>[1]Sum!L12/1000</f>
        <v>85.435842000000008</v>
      </c>
      <c r="M34" s="8">
        <f>[1]Sum!M12/1000</f>
        <v>8.4235283999999986</v>
      </c>
      <c r="N34" s="8">
        <f>[1]Sum!N12/1000</f>
        <v>8.6486603999999989</v>
      </c>
      <c r="O34" s="8">
        <f>[1]Sum!O12/1000</f>
        <v>0</v>
      </c>
      <c r="P34" s="8">
        <f>[1]Sum!P12/1000</f>
        <v>72.672959999999989</v>
      </c>
      <c r="Q34" s="8">
        <f>[1]Sum!Q12/1000</f>
        <v>1.5181956000000001</v>
      </c>
      <c r="R34" s="8">
        <f>[1]Sum!R12/1000</f>
        <v>0</v>
      </c>
      <c r="S34" s="8">
        <f>[1]Sum!S12/1000</f>
        <v>0</v>
      </c>
      <c r="T34" s="8">
        <f>[1]Sum!T12/1000</f>
        <v>0</v>
      </c>
    </row>
    <row r="35" spans="2:20" x14ac:dyDescent="0.25">
      <c r="B35">
        <f>[1]Sum!B13</f>
        <v>2013</v>
      </c>
      <c r="C35" s="8">
        <f>[1]Sum!C13/1000</f>
        <v>0.23984879999999997</v>
      </c>
      <c r="D35" s="8">
        <f>[1]Sum!D13/1000</f>
        <v>3.8891771999999998</v>
      </c>
      <c r="E35" s="8">
        <f>[1]Sum!E13/1000</f>
        <v>76.071664799999994</v>
      </c>
      <c r="F35" s="8">
        <f>[1]Sum!F13/1000</f>
        <v>0</v>
      </c>
      <c r="G35" s="8">
        <f>[1]Sum!G13/1000</f>
        <v>10.5884748</v>
      </c>
      <c r="H35" s="8">
        <f>[1]Sum!H13/1000</f>
        <v>0.48723119999999998</v>
      </c>
      <c r="I35" s="8">
        <f>[1]Sum!I13/1000</f>
        <v>0.31693680000000007</v>
      </c>
      <c r="J35" s="8">
        <f>[1]Sum!J13/1000</f>
        <v>0</v>
      </c>
      <c r="K35" s="8">
        <f>[1]Sum!K13/1000</f>
        <v>5.5187999999999994E-2</v>
      </c>
      <c r="L35" s="8">
        <f>[1]Sum!L13/1000</f>
        <v>91.648521599999981</v>
      </c>
      <c r="M35" s="8">
        <f>[1]Sum!M13/1000</f>
        <v>12.869754</v>
      </c>
      <c r="N35" s="8">
        <f>[1]Sum!N13/1000</f>
        <v>13.2298776</v>
      </c>
      <c r="O35" s="8">
        <f>[1]Sum!O13/1000</f>
        <v>0</v>
      </c>
      <c r="P35" s="8">
        <f>[1]Sum!P13/1000</f>
        <v>78.63852</v>
      </c>
      <c r="Q35" s="8">
        <f>[1]Sum!Q13/1000</f>
        <v>1.8386364000000002</v>
      </c>
      <c r="R35" s="8">
        <f>[1]Sum!R13/1000</f>
        <v>0</v>
      </c>
      <c r="S35" s="8">
        <f>[1]Sum!S13/1000</f>
        <v>0</v>
      </c>
      <c r="T35" s="8">
        <f>[1]Sum!T13/1000</f>
        <v>1.36656E-2</v>
      </c>
    </row>
    <row r="36" spans="2:20" x14ac:dyDescent="0.25">
      <c r="B36">
        <f>[1]Sum!B14</f>
        <v>2014</v>
      </c>
      <c r="C36" s="8">
        <f>[1]Sum!C14/1000</f>
        <v>0.23984879999999997</v>
      </c>
      <c r="D36" s="8">
        <f>[1]Sum!D14/1000</f>
        <v>2.5764035999999995</v>
      </c>
      <c r="E36" s="8">
        <f>[1]Sum!E14/1000</f>
        <v>80.792253599999995</v>
      </c>
      <c r="F36" s="8">
        <f>[1]Sum!F14/1000</f>
        <v>0</v>
      </c>
      <c r="G36" s="8">
        <f>[1]Sum!G14/1000</f>
        <v>10.625879999999999</v>
      </c>
      <c r="H36" s="8">
        <f>[1]Sum!H14/1000</f>
        <v>1.6735104000000001</v>
      </c>
      <c r="I36" s="8">
        <f>[1]Sum!I14/1000</f>
        <v>0.69133920000000004</v>
      </c>
      <c r="J36" s="8">
        <f>[1]Sum!J14/1000</f>
        <v>0</v>
      </c>
      <c r="K36" s="8">
        <f>[1]Sum!K14/1000</f>
        <v>1.1294268000000001</v>
      </c>
      <c r="L36" s="8">
        <f>[1]Sum!L14/1000</f>
        <v>97.728662400000005</v>
      </c>
      <c r="M36" s="8">
        <f>[1]Sum!M14/1000</f>
        <v>7.7625864</v>
      </c>
      <c r="N36" s="8">
        <f>[1]Sum!N14/1000</f>
        <v>8.0267879999999998</v>
      </c>
      <c r="O36" s="8">
        <f>[1]Sum!O14/1000</f>
        <v>0</v>
      </c>
      <c r="P36" s="8">
        <f>[1]Sum!P14/1000</f>
        <v>85.446791999999988</v>
      </c>
      <c r="Q36" s="8">
        <f>[1]Sum!Q14/1000</f>
        <v>1.2817631999999999</v>
      </c>
      <c r="R36" s="8">
        <f>[1]Sum!R14/1000</f>
        <v>0</v>
      </c>
      <c r="S36" s="8">
        <f>[1]Sum!S14/1000</f>
        <v>1.2534684000000003</v>
      </c>
      <c r="T36" s="8">
        <f>[1]Sum!T14/1000</f>
        <v>3.3025200000000005E-2</v>
      </c>
    </row>
    <row r="37" spans="2:20" x14ac:dyDescent="0.25">
      <c r="B37">
        <f>[1]Sum!B15</f>
        <v>2015</v>
      </c>
      <c r="C37" s="8">
        <f>[1]Sum!C15/1000</f>
        <v>0</v>
      </c>
      <c r="D37" s="8">
        <f>[1]Sum!D15/1000</f>
        <v>1.029738</v>
      </c>
      <c r="E37" s="8">
        <f>[1]Sum!E15/1000</f>
        <v>85.901348400000003</v>
      </c>
      <c r="F37" s="8">
        <f>[1]Sum!F15/1000</f>
        <v>0</v>
      </c>
      <c r="G37" s="8">
        <f>[1]Sum!G15/1000</f>
        <v>11.6725248</v>
      </c>
      <c r="H37" s="8">
        <f>[1]Sum!H15/1000</f>
        <v>2.6703983999999994</v>
      </c>
      <c r="I37" s="8">
        <f>[1]Sum!I15/1000</f>
        <v>0.77508480000000002</v>
      </c>
      <c r="J37" s="8">
        <f>[1]Sum!J15/1000</f>
        <v>0.39157199999999992</v>
      </c>
      <c r="K37" s="8">
        <f>[1]Sum!K15/1000</f>
        <v>2.4154823999999997</v>
      </c>
      <c r="L37" s="8">
        <f>[1]Sum!L15/1000</f>
        <v>104.8561488</v>
      </c>
      <c r="M37" s="8">
        <f>[1]Sum!M15/1000</f>
        <v>8.8928016000000003</v>
      </c>
      <c r="N37" s="8">
        <f>[1]Sum!N15/1000</f>
        <v>9.1787280000000013</v>
      </c>
      <c r="O37" s="8">
        <f>[1]Sum!O15/1000</f>
        <v>0</v>
      </c>
      <c r="P37" s="8">
        <f>[1]Sum!P15/1000</f>
        <v>92.342663999999985</v>
      </c>
      <c r="Q37" s="8">
        <f>[1]Sum!Q15/1000</f>
        <v>1.2287651999999998</v>
      </c>
      <c r="R37" s="8">
        <f>[1]Sum!R15/1000</f>
        <v>0</v>
      </c>
      <c r="S37" s="8">
        <f>[1]Sum!S15/1000</f>
        <v>1.4740451999999999</v>
      </c>
      <c r="T37" s="8">
        <f>[1]Sum!T15/1000</f>
        <v>8.5935600000000015E-2</v>
      </c>
    </row>
    <row r="38" spans="2:20" x14ac:dyDescent="0.25">
      <c r="B38">
        <f>[1]Sum!B16</f>
        <v>2016</v>
      </c>
      <c r="C38" s="8">
        <f>[1]Sum!C16/1000</f>
        <v>1.873764</v>
      </c>
      <c r="D38" s="8">
        <f>[1]Sum!D16/1000</f>
        <v>2.4273084000000003</v>
      </c>
      <c r="E38" s="8">
        <f>[1]Sum!E16/1000</f>
        <v>92.920035600000006</v>
      </c>
      <c r="F38" s="8">
        <f>[1]Sum!F16/1000</f>
        <v>0</v>
      </c>
      <c r="G38" s="8">
        <f>[1]Sum!G16/1000</f>
        <v>11.7577596</v>
      </c>
      <c r="H38" s="8">
        <f>[1]Sum!H16/1000</f>
        <v>3.1543008000000001</v>
      </c>
      <c r="I38" s="8">
        <f>[1]Sum!I16/1000</f>
        <v>1.4192952000000001</v>
      </c>
      <c r="J38" s="8">
        <f>[1]Sum!J16/1000</f>
        <v>0.39157199999999992</v>
      </c>
      <c r="K38" s="8">
        <f>[1]Sum!K16/1000</f>
        <v>2.4429888000000002</v>
      </c>
      <c r="L38" s="8">
        <f>[1]Sum!L16/1000</f>
        <v>116.38702440000002</v>
      </c>
      <c r="M38" s="8">
        <f>[1]Sum!M16/1000</f>
        <v>23.392353599999996</v>
      </c>
      <c r="N38" s="8">
        <f>[1]Sum!N16/1000</f>
        <v>24.063895199999997</v>
      </c>
      <c r="O38" s="8">
        <f>[1]Sum!O16/1000</f>
        <v>0</v>
      </c>
      <c r="P38" s="8">
        <f>[1]Sum!P16/1000</f>
        <v>103.33383599999998</v>
      </c>
      <c r="Q38" s="8">
        <f>[1]Sum!Q16/1000</f>
        <v>1.2689736000000003</v>
      </c>
      <c r="R38" s="8">
        <f>[1]Sum!R16/1000</f>
        <v>0</v>
      </c>
      <c r="S38" s="8">
        <f>[1]Sum!S16/1000</f>
        <v>1.9709124</v>
      </c>
      <c r="T38" s="8">
        <f>[1]Sum!T16/1000</f>
        <v>8.8738799999999979E-2</v>
      </c>
    </row>
    <row r="39" spans="2:20" x14ac:dyDescent="0.25">
      <c r="B39">
        <f>[1]Sum!B17</f>
        <v>2017</v>
      </c>
      <c r="C39" s="8">
        <f>[1]Sum!C17/1000</f>
        <v>1.873764</v>
      </c>
      <c r="D39" s="8">
        <f>[1]Sum!D17/1000</f>
        <v>1.9731023999999999</v>
      </c>
      <c r="E39" s="8">
        <f>[1]Sum!E17/1000</f>
        <v>88.417132800000005</v>
      </c>
      <c r="F39" s="8">
        <f>[1]Sum!F17/1000</f>
        <v>0</v>
      </c>
      <c r="G39" s="8">
        <f>[1]Sum!G17/1000</f>
        <v>22.530282000000003</v>
      </c>
      <c r="H39" s="8">
        <f>[1]Sum!H17/1000</f>
        <v>3.7603176000000005</v>
      </c>
      <c r="I39" s="8">
        <f>[1]Sum!I17/1000</f>
        <v>1.4477652000000001</v>
      </c>
      <c r="J39" s="8">
        <f>[1]Sum!J17/1000</f>
        <v>0.39157199999999992</v>
      </c>
      <c r="K39" s="8">
        <f>[1]Sum!K17/1000</f>
        <v>2.5775424</v>
      </c>
      <c r="L39" s="8">
        <f>[1]Sum!L17/1000</f>
        <v>122.97147840000001</v>
      </c>
      <c r="M39" s="8">
        <f>[1]Sum!M17/1000</f>
        <v>21.396037200000002</v>
      </c>
      <c r="N39" s="8">
        <f>[1]Sum!N17/1000</f>
        <v>21.942485999999999</v>
      </c>
      <c r="O39" s="8">
        <f>[1]Sum!O17/1000</f>
        <v>0</v>
      </c>
      <c r="P39" s="8">
        <f>[1]Sum!P17/1000</f>
        <v>110.308548</v>
      </c>
      <c r="Q39" s="8">
        <f>[1]Sum!Q17/1000</f>
        <v>1.2859679999999998</v>
      </c>
      <c r="R39" s="8">
        <f>[1]Sum!R17/1000</f>
        <v>0</v>
      </c>
      <c r="S39" s="8">
        <f>[1]Sum!S17/1000</f>
        <v>2.4850368</v>
      </c>
      <c r="T39" s="8">
        <f>[1]Sum!T17/1000</f>
        <v>8.8738799999999979E-2</v>
      </c>
    </row>
    <row r="40" spans="2:20" x14ac:dyDescent="0.25">
      <c r="B40">
        <f>[1]Sum!B18</f>
        <v>2018</v>
      </c>
      <c r="C40" s="8">
        <f>[1]Sum!C18/1000</f>
        <v>2.7076283999999999</v>
      </c>
      <c r="D40" s="8">
        <f>[1]Sum!D18/1000</f>
        <v>1.3798751999999999</v>
      </c>
      <c r="E40" s="8">
        <f>[1]Sum!E18/1000</f>
        <v>90.74764319999997</v>
      </c>
      <c r="F40" s="8">
        <f>[1]Sum!F18/1000</f>
        <v>0</v>
      </c>
      <c r="G40" s="8">
        <f>[1]Sum!G18/1000</f>
        <v>25.764824400000002</v>
      </c>
      <c r="H40" s="8">
        <f>[1]Sum!H18/1000</f>
        <v>4.9844399999999993</v>
      </c>
      <c r="I40" s="8">
        <f>[1]Sum!I18/1000</f>
        <v>1.4625696000000001</v>
      </c>
      <c r="J40" s="8">
        <f>[1]Sum!J18/1000</f>
        <v>0.39157199999999992</v>
      </c>
      <c r="K40" s="8">
        <f>[1]Sum!K18/1000</f>
        <v>2.6177507999999996</v>
      </c>
      <c r="L40" s="8">
        <f>[1]Sum!L18/1000</f>
        <v>130.05630359999998</v>
      </c>
      <c r="M40" s="8">
        <f>[1]Sum!M18/1000</f>
        <v>17.647545599999997</v>
      </c>
      <c r="N40" s="8">
        <f>[1]Sum!N18/1000</f>
        <v>18.116205600000004</v>
      </c>
      <c r="O40" s="8">
        <f>[1]Sum!O18/1000</f>
        <v>0</v>
      </c>
      <c r="P40" s="8">
        <f>[1]Sum!P18/1000</f>
        <v>117.68271600000001</v>
      </c>
      <c r="Q40" s="8">
        <f>[1]Sum!Q18/1000</f>
        <v>1.3169784</v>
      </c>
      <c r="R40" s="8">
        <f>[1]Sum!R18/1000</f>
        <v>0</v>
      </c>
      <c r="S40" s="8">
        <f>[1]Sum!S18/1000</f>
        <v>2.9543099999999995</v>
      </c>
      <c r="T40" s="8">
        <f>[1]Sum!T18/1000</f>
        <v>9.60096E-2</v>
      </c>
    </row>
    <row r="41" spans="2:20" x14ac:dyDescent="0.25">
      <c r="B41">
        <f>[1]Sum!B19</f>
        <v>2019</v>
      </c>
      <c r="C41" s="8">
        <f>[1]Sum!C19/1000</f>
        <v>2.7076283999999999</v>
      </c>
      <c r="D41" s="8">
        <f>[1]Sum!D19/1000</f>
        <v>0.71420280000000014</v>
      </c>
      <c r="E41" s="8">
        <f>[1]Sum!E19/1000</f>
        <v>98.460998399999994</v>
      </c>
      <c r="F41" s="8">
        <f>[1]Sum!F19/1000</f>
        <v>0</v>
      </c>
      <c r="G41" s="8">
        <f>[1]Sum!G19/1000</f>
        <v>27.837440400000002</v>
      </c>
      <c r="H41" s="8">
        <f>[1]Sum!H19/1000</f>
        <v>5.3674271999999998</v>
      </c>
      <c r="I41" s="8">
        <f>[1]Sum!I19/1000</f>
        <v>1.8459071999999999</v>
      </c>
      <c r="J41" s="8">
        <f>[1]Sum!J19/1000</f>
        <v>0.39157199999999992</v>
      </c>
      <c r="K41" s="8">
        <f>[1]Sum!K19/1000</f>
        <v>2.6615508000000001</v>
      </c>
      <c r="L41" s="8">
        <f>[1]Sum!L19/1000</f>
        <v>139.98672719999996</v>
      </c>
      <c r="M41" s="8">
        <f>[1]Sum!M19/1000</f>
        <v>12.5265372</v>
      </c>
      <c r="N41" s="8">
        <f>[1]Sum!N19/1000</f>
        <v>12.891040799999999</v>
      </c>
      <c r="O41" s="8">
        <f>[1]Sum!O19/1000</f>
        <v>0</v>
      </c>
      <c r="P41" s="8">
        <f>[1]Sum!P19/1000</f>
        <v>127.73481599999997</v>
      </c>
      <c r="Q41" s="8">
        <f>[1]Sum!Q19/1000</f>
        <v>1.3487771999999998</v>
      </c>
      <c r="R41" s="8">
        <f>[1]Sum!R19/1000</f>
        <v>0</v>
      </c>
      <c r="S41" s="8">
        <f>[1]Sum!S19/1000</f>
        <v>3.4112316000000003</v>
      </c>
      <c r="T41" s="8">
        <f>[1]Sum!T19/1000</f>
        <v>0.1093248</v>
      </c>
    </row>
    <row r="42" spans="2:20" x14ac:dyDescent="0.25">
      <c r="B42">
        <f>[1]Sum!B20</f>
        <v>2020</v>
      </c>
      <c r="C42" s="8">
        <f>[1]Sum!C20/1000</f>
        <v>2.7472236000000003</v>
      </c>
      <c r="D42" s="8">
        <f>[1]Sum!D20/1000</f>
        <v>0.11650800000000001</v>
      </c>
      <c r="E42" s="8">
        <f>[1]Sum!E20/1000</f>
        <v>99.85918199999999</v>
      </c>
      <c r="F42" s="8">
        <f>[1]Sum!F20/1000</f>
        <v>0</v>
      </c>
      <c r="G42" s="8">
        <f>[1]Sum!G20/1000</f>
        <v>34.4925876</v>
      </c>
      <c r="H42" s="8">
        <f>[1]Sum!H20/1000</f>
        <v>5.7710004000000001</v>
      </c>
      <c r="I42" s="8">
        <f>[1]Sum!I20/1000</f>
        <v>2.6236199999999998</v>
      </c>
      <c r="J42" s="8">
        <f>[1]Sum!J20/1000</f>
        <v>0.39157199999999992</v>
      </c>
      <c r="K42" s="8">
        <f>[1]Sum!K20/1000</f>
        <v>2.7078036000000001</v>
      </c>
      <c r="L42" s="8">
        <f>[1]Sum!L20/1000</f>
        <v>148.70949719999999</v>
      </c>
      <c r="M42" s="8">
        <f>[1]Sum!M20/1000</f>
        <v>18.804040799999999</v>
      </c>
      <c r="N42" s="8">
        <f>[1]Sum!N20/1000</f>
        <v>19.358023199999998</v>
      </c>
      <c r="O42" s="8">
        <f>[1]Sum!O20/1000</f>
        <v>0</v>
      </c>
      <c r="P42" s="8">
        <f>[1]Sum!P20/1000</f>
        <v>136.65862799999999</v>
      </c>
      <c r="Q42" s="8">
        <f>[1]Sum!Q20/1000</f>
        <v>1.455036</v>
      </c>
      <c r="R42" s="8">
        <f>[1]Sum!R20/1000</f>
        <v>0</v>
      </c>
      <c r="S42" s="8">
        <f>[1]Sum!S20/1000</f>
        <v>4.0206647999999996</v>
      </c>
      <c r="T42" s="8">
        <f>[1]Sum!T20/1000</f>
        <v>0.1272828</v>
      </c>
    </row>
    <row r="43" spans="2:20" x14ac:dyDescent="0.25">
      <c r="B43">
        <f>[1]Sum!B21</f>
        <v>2021</v>
      </c>
      <c r="C43" s="8">
        <f>[1]Sum!C21/1000</f>
        <v>2.7472236000000003</v>
      </c>
      <c r="D43" s="8">
        <f>[1]Sum!D21/1000</f>
        <v>0.11650800000000001</v>
      </c>
      <c r="E43" s="8">
        <f>[1]Sum!E21/1000</f>
        <v>101.0037636</v>
      </c>
      <c r="F43" s="8">
        <f>[1]Sum!F21/1000</f>
        <v>0</v>
      </c>
      <c r="G43" s="8">
        <f>[1]Sum!G21/1000</f>
        <v>40.949408400000003</v>
      </c>
      <c r="H43" s="8">
        <f>[1]Sum!H21/1000</f>
        <v>6.2407992000000005</v>
      </c>
      <c r="I43" s="8">
        <f>[1]Sum!I21/1000</f>
        <v>3.2065979999999996</v>
      </c>
      <c r="J43" s="8">
        <f>[1]Sum!J21/1000</f>
        <v>0.39157199999999992</v>
      </c>
      <c r="K43" s="8">
        <f>[1]Sum!K21/1000</f>
        <v>2.7861180000000001</v>
      </c>
      <c r="L43" s="8">
        <f>[1]Sum!L21/1000</f>
        <v>157.44199080000001</v>
      </c>
      <c r="M43" s="8">
        <f>[1]Sum!M21/1000</f>
        <v>13.656139199999998</v>
      </c>
      <c r="N43" s="8">
        <f>[1]Sum!N21/1000</f>
        <v>14.0587488</v>
      </c>
      <c r="O43" s="8">
        <f>[1]Sum!O21/1000</f>
        <v>0</v>
      </c>
      <c r="P43" s="8">
        <f>[1]Sum!P21/1000</f>
        <v>145.60872000000001</v>
      </c>
      <c r="Q43" s="8">
        <f>[1]Sum!Q21/1000</f>
        <v>1.5195972000000002</v>
      </c>
      <c r="R43" s="8">
        <f>[1]Sum!R21/1000</f>
        <v>0</v>
      </c>
      <c r="S43" s="8">
        <f>[1]Sum!S21/1000</f>
        <v>4.7177856</v>
      </c>
      <c r="T43" s="8">
        <f>[1]Sum!T21/1000</f>
        <v>0.1316628</v>
      </c>
    </row>
    <row r="44" spans="2:20" x14ac:dyDescent="0.25">
      <c r="B44">
        <f>[1]Sum!B22</f>
        <v>2022</v>
      </c>
      <c r="C44" s="8">
        <f>[1]Sum!C22/1000</f>
        <v>2.7472236000000003</v>
      </c>
      <c r="D44" s="8">
        <f>[1]Sum!D22/1000</f>
        <v>4.2047999999999999E-3</v>
      </c>
      <c r="E44" s="8">
        <f>[1]Sum!E22/1000</f>
        <v>101.50238279999999</v>
      </c>
      <c r="F44" s="8">
        <f>[1]Sum!F22/1000</f>
        <v>0</v>
      </c>
      <c r="G44" s="8">
        <f>[1]Sum!G22/1000</f>
        <v>47.738846399999993</v>
      </c>
      <c r="H44" s="8">
        <f>[1]Sum!H22/1000</f>
        <v>6.6780983999999988</v>
      </c>
      <c r="I44" s="8">
        <f>[1]Sum!I22/1000</f>
        <v>3.3470207999999997</v>
      </c>
      <c r="J44" s="8">
        <f>[1]Sum!J22/1000</f>
        <v>0.39209759999999999</v>
      </c>
      <c r="K44" s="8">
        <f>[1]Sum!K22/1000</f>
        <v>2.9063051999999998</v>
      </c>
      <c r="L44" s="8">
        <f>[1]Sum!L22/1000</f>
        <v>165.31617959999997</v>
      </c>
      <c r="M44" s="8">
        <f>[1]Sum!M22/1000</f>
        <v>12.387954000000001</v>
      </c>
      <c r="N44" s="8">
        <f>[1]Sum!N22/1000</f>
        <v>12.7851324</v>
      </c>
      <c r="O44" s="8">
        <f>[1]Sum!O22/1000</f>
        <v>0</v>
      </c>
      <c r="P44" s="8">
        <f>[1]Sum!P22/1000</f>
        <v>153.77303999999995</v>
      </c>
      <c r="Q44" s="8">
        <f>[1]Sum!Q22/1000</f>
        <v>1.5152172000000004</v>
      </c>
      <c r="R44" s="8">
        <f>[1]Sum!R22/1000</f>
        <v>0</v>
      </c>
      <c r="S44" s="8">
        <f>[1]Sum!S22/1000</f>
        <v>5.5100399999999992</v>
      </c>
      <c r="T44" s="8">
        <f>[1]Sum!T22/1000</f>
        <v>0.15347520000000001</v>
      </c>
    </row>
    <row r="45" spans="2:20" x14ac:dyDescent="0.25">
      <c r="B45">
        <f>[1]Sum!B23</f>
        <v>2023</v>
      </c>
      <c r="C45" s="8">
        <f>[1]Sum!C23/1000</f>
        <v>2.7472236000000003</v>
      </c>
      <c r="D45" s="8">
        <f>[1]Sum!D23/1000</f>
        <v>4.2047999999999999E-3</v>
      </c>
      <c r="E45" s="8">
        <f>[1]Sum!E23/1000</f>
        <v>100.17769559999999</v>
      </c>
      <c r="F45" s="8">
        <f>[1]Sum!F23/1000</f>
        <v>0</v>
      </c>
      <c r="G45" s="8">
        <f>[1]Sum!G23/1000</f>
        <v>54.20670479999999</v>
      </c>
      <c r="H45" s="8">
        <f>[1]Sum!H23/1000</f>
        <v>8.8151003999999986</v>
      </c>
      <c r="I45" s="8">
        <f>[1]Sum!I23/1000</f>
        <v>4.5106991999999995</v>
      </c>
      <c r="J45" s="8">
        <f>[1]Sum!J23/1000</f>
        <v>0.39446279999999995</v>
      </c>
      <c r="K45" s="8">
        <f>[1]Sum!K23/1000</f>
        <v>2.9768231999999997</v>
      </c>
      <c r="L45" s="8">
        <f>[1]Sum!L23/1000</f>
        <v>173.83291440000002</v>
      </c>
      <c r="M45" s="8">
        <f>[1]Sum!M23/1000</f>
        <v>14.6479464</v>
      </c>
      <c r="N45" s="8">
        <f>[1]Sum!N23/1000</f>
        <v>15.120898799999997</v>
      </c>
      <c r="O45" s="8">
        <f>[1]Sum!O23/1000</f>
        <v>0</v>
      </c>
      <c r="P45" s="8">
        <f>[1]Sum!P23/1000</f>
        <v>162.40777199999999</v>
      </c>
      <c r="Q45" s="8">
        <f>[1]Sum!Q23/1000</f>
        <v>1.5185459999999997</v>
      </c>
      <c r="R45" s="8">
        <f>[1]Sum!R23/1000</f>
        <v>0</v>
      </c>
      <c r="S45" s="8">
        <f>[1]Sum!S23/1000</f>
        <v>6.2707583999999992</v>
      </c>
      <c r="T45" s="8">
        <f>[1]Sum!T23/1000</f>
        <v>0.15846840000000001</v>
      </c>
    </row>
    <row r="46" spans="2:20" x14ac:dyDescent="0.25">
      <c r="B46">
        <f>[1]Sum!B24</f>
        <v>2024</v>
      </c>
      <c r="C46" s="8">
        <f>[1]Sum!C24/1000</f>
        <v>2.7472236000000003</v>
      </c>
      <c r="D46" s="8">
        <f>[1]Sum!D24/1000</f>
        <v>4.2047999999999999E-3</v>
      </c>
      <c r="E46" s="8">
        <f>[1]Sum!E24/1000</f>
        <v>100.55822999999999</v>
      </c>
      <c r="F46" s="8">
        <f>[1]Sum!F24/1000</f>
        <v>0</v>
      </c>
      <c r="G46" s="8">
        <f>[1]Sum!G24/1000</f>
        <v>58.931586000000003</v>
      </c>
      <c r="H46" s="8">
        <f>[1]Sum!H24/1000</f>
        <v>11.049250799999999</v>
      </c>
      <c r="I46" s="8">
        <f>[1]Sum!I24/1000</f>
        <v>5.7508523999999994</v>
      </c>
      <c r="J46" s="8">
        <f>[1]Sum!J24/1000</f>
        <v>0.6049656000000001</v>
      </c>
      <c r="K46" s="8">
        <f>[1]Sum!K24/1000</f>
        <v>3.0508451999999999</v>
      </c>
      <c r="L46" s="8">
        <f>[1]Sum!L24/1000</f>
        <v>182.69715840000001</v>
      </c>
      <c r="M46" s="8">
        <f>[1]Sum!M24/1000</f>
        <v>13.241090399999997</v>
      </c>
      <c r="N46" s="8">
        <f>[1]Sum!N24/1000</f>
        <v>13.7000268</v>
      </c>
      <c r="O46" s="8">
        <f>[1]Sum!O24/1000</f>
        <v>0</v>
      </c>
      <c r="P46" s="8">
        <f>[1]Sum!P24/1000</f>
        <v>171.54620399999996</v>
      </c>
      <c r="Q46" s="8">
        <f>[1]Sum!Q24/1000</f>
        <v>1.4973468000000001</v>
      </c>
      <c r="R46" s="8">
        <f>[1]Sum!R24/1000</f>
        <v>0</v>
      </c>
      <c r="S46" s="8">
        <f>[1]Sum!S24/1000</f>
        <v>7.125296399999999</v>
      </c>
      <c r="T46" s="8">
        <f>[1]Sum!T24/1000</f>
        <v>0.16705320000000001</v>
      </c>
    </row>
    <row r="47" spans="2:20" x14ac:dyDescent="0.25">
      <c r="B47">
        <f>[1]Sum!B25</f>
        <v>2025</v>
      </c>
      <c r="C47" s="8">
        <f>[1]Sum!C25/1000</f>
        <v>2.7472236000000003</v>
      </c>
      <c r="D47" s="8">
        <f>[1]Sum!D25/1000</f>
        <v>4.2047999999999999E-3</v>
      </c>
      <c r="E47" s="8">
        <f>[1]Sum!E25/1000</f>
        <v>99.146906399999978</v>
      </c>
      <c r="F47" s="8">
        <f>[1]Sum!F25/1000</f>
        <v>0</v>
      </c>
      <c r="G47" s="8">
        <f>[1]Sum!G25/1000</f>
        <v>63.734256000000002</v>
      </c>
      <c r="H47" s="8">
        <f>[1]Sum!H25/1000</f>
        <v>11.4962736</v>
      </c>
      <c r="I47" s="8">
        <f>[1]Sum!I25/1000</f>
        <v>5.9963075999999997</v>
      </c>
      <c r="J47" s="8">
        <f>[1]Sum!J25/1000</f>
        <v>0.84954479999999999</v>
      </c>
      <c r="K47" s="8">
        <f>[1]Sum!K25/1000</f>
        <v>3.1138295999999994</v>
      </c>
      <c r="L47" s="8">
        <f>[1]Sum!L25/1000</f>
        <v>187.08854639999996</v>
      </c>
      <c r="M47" s="8">
        <f>[1]Sum!M25/1000</f>
        <v>20.6047464</v>
      </c>
      <c r="N47" s="8">
        <f>[1]Sum!N25/1000</f>
        <v>15.887836799999997</v>
      </c>
      <c r="O47" s="8">
        <f>[1]Sum!O25/1000</f>
        <v>4.7169096000000028</v>
      </c>
      <c r="P47" s="8">
        <f>[1]Sum!P25/1000</f>
        <v>181.22250000000003</v>
      </c>
      <c r="Q47" s="8">
        <f>[1]Sum!Q25/1000</f>
        <v>1.5130271999999998</v>
      </c>
      <c r="R47" s="8">
        <f>[1]Sum!R25/1000</f>
        <v>0</v>
      </c>
      <c r="S47" s="8">
        <f>[1]Sum!S25/1000</f>
        <v>7.8638519999999996</v>
      </c>
      <c r="T47" s="8">
        <f>[1]Sum!T25/1000</f>
        <v>0.16810439999999999</v>
      </c>
    </row>
    <row r="48" spans="2:20" x14ac:dyDescent="0.25">
      <c r="B48">
        <f>[1]Sum!B26</f>
        <v>2026</v>
      </c>
      <c r="C48" s="8">
        <f>[1]Sum!C26/1000</f>
        <v>2.7472236000000003</v>
      </c>
      <c r="D48" s="8">
        <f>[1]Sum!D26/1000</f>
        <v>4.2047999999999999E-3</v>
      </c>
      <c r="E48" s="8">
        <f>[1]Sum!E26/1000</f>
        <v>96.145117199999987</v>
      </c>
      <c r="F48" s="8">
        <f>[1]Sum!F26/1000</f>
        <v>0</v>
      </c>
      <c r="G48" s="8">
        <f>[1]Sum!G26/1000</f>
        <v>68.914044000000004</v>
      </c>
      <c r="H48" s="8">
        <f>[1]Sum!H26/1000</f>
        <v>12.8314728</v>
      </c>
      <c r="I48" s="8">
        <f>[1]Sum!I26/1000</f>
        <v>6.2028683999999989</v>
      </c>
      <c r="J48" s="8">
        <f>[1]Sum!J26/1000</f>
        <v>1.0938612000000001</v>
      </c>
      <c r="K48" s="8">
        <f>[1]Sum!K26/1000</f>
        <v>3.1780403999999995</v>
      </c>
      <c r="L48" s="8">
        <f>[1]Sum!L26/1000</f>
        <v>191.11683240000002</v>
      </c>
      <c r="M48" s="8">
        <f>[1]Sum!M26/1000</f>
        <v>31.697972400000001</v>
      </c>
      <c r="N48" s="8">
        <f>[1]Sum!N26/1000</f>
        <v>21.901664400000001</v>
      </c>
      <c r="O48" s="8">
        <f>[1]Sum!O26/1000</f>
        <v>9.7963080000000016</v>
      </c>
      <c r="P48" s="8">
        <f>[1]Sum!P26/1000</f>
        <v>190.759512</v>
      </c>
      <c r="Q48" s="8">
        <f>[1]Sum!Q26/1000</f>
        <v>1.5133775999999999</v>
      </c>
      <c r="R48" s="8">
        <f>[1]Sum!R26/1000</f>
        <v>0</v>
      </c>
      <c r="S48" s="8">
        <f>[1]Sum!S26/1000</f>
        <v>8.7560580000000012</v>
      </c>
      <c r="T48" s="8">
        <f>[1]Sum!T26/1000</f>
        <v>0.23958600000000002</v>
      </c>
    </row>
    <row r="49" spans="1:21" x14ac:dyDescent="0.25">
      <c r="B49">
        <f>[1]Sum!B27</f>
        <v>2027</v>
      </c>
      <c r="C49" s="8">
        <f>[1]Sum!C27/1000</f>
        <v>2.7472236000000003</v>
      </c>
      <c r="D49" s="8">
        <f>[1]Sum!D27/1000</f>
        <v>4.2047999999999999E-3</v>
      </c>
      <c r="E49" s="8">
        <f>[1]Sum!E27/1000</f>
        <v>97.109855999999994</v>
      </c>
      <c r="F49" s="8">
        <f>[1]Sum!F27/1000</f>
        <v>0</v>
      </c>
      <c r="G49" s="8">
        <f>[1]Sum!G27/1000</f>
        <v>69.349941600000022</v>
      </c>
      <c r="H49" s="8">
        <f>[1]Sum!H27/1000</f>
        <v>13.314674399999998</v>
      </c>
      <c r="I49" s="8">
        <f>[1]Sum!I27/1000</f>
        <v>7.3847676</v>
      </c>
      <c r="J49" s="8">
        <f>[1]Sum!J27/1000</f>
        <v>1.3356371999999999</v>
      </c>
      <c r="K49" s="8">
        <f>[1]Sum!K27/1000</f>
        <v>3.2896427999999998</v>
      </c>
      <c r="L49" s="8">
        <f>[1]Sum!L27/1000</f>
        <v>194.53594799999999</v>
      </c>
      <c r="M49" s="8">
        <f>[1]Sum!M27/1000</f>
        <v>37.17306</v>
      </c>
      <c r="N49" s="8">
        <f>[1]Sum!N27/1000</f>
        <v>22.1208396</v>
      </c>
      <c r="O49" s="8">
        <f>[1]Sum!O27/1000</f>
        <v>15.052220399999998</v>
      </c>
      <c r="P49" s="8">
        <f>[1]Sum!P27/1000</f>
        <v>200.45595599999999</v>
      </c>
      <c r="Q49" s="8">
        <f>[1]Sum!Q27/1000</f>
        <v>1.5440375999999998</v>
      </c>
      <c r="R49" s="8">
        <f>[1]Sum!R27/1000</f>
        <v>0</v>
      </c>
      <c r="S49" s="8">
        <f>[1]Sum!S27/1000</f>
        <v>9.7628448000000034</v>
      </c>
      <c r="T49" s="8">
        <f>[1]Sum!T27/1000</f>
        <v>0.6235368</v>
      </c>
    </row>
    <row r="50" spans="1:21" x14ac:dyDescent="0.25">
      <c r="B50">
        <f>[1]Sum!B28</f>
        <v>2028</v>
      </c>
      <c r="C50" s="8">
        <f>[1]Sum!C28/1000</f>
        <v>2.7472236000000003</v>
      </c>
      <c r="D50" s="8">
        <f>[1]Sum!D28/1000</f>
        <v>4.2047999999999999E-3</v>
      </c>
      <c r="E50" s="8">
        <f>[1]Sum!E28/1000</f>
        <v>98.674304400000011</v>
      </c>
      <c r="F50" s="8">
        <f>[1]Sum!F28/1000</f>
        <v>0</v>
      </c>
      <c r="G50" s="8">
        <f>[1]Sum!G28/1000</f>
        <v>70.15375920000001</v>
      </c>
      <c r="H50" s="8">
        <f>[1]Sum!H28/1000</f>
        <v>13.466222399999998</v>
      </c>
      <c r="I50" s="8">
        <f>[1]Sum!I28/1000</f>
        <v>8.189986799999998</v>
      </c>
      <c r="J50" s="8">
        <f>[1]Sum!J28/1000</f>
        <v>1.5658499999999997</v>
      </c>
      <c r="K50" s="8">
        <f>[1]Sum!K28/1000</f>
        <v>3.3754031999999996</v>
      </c>
      <c r="L50" s="8">
        <f>[1]Sum!L28/1000</f>
        <v>198.17695440000003</v>
      </c>
      <c r="M50" s="8">
        <f>[1]Sum!M28/1000</f>
        <v>41.909767200000005</v>
      </c>
      <c r="N50" s="8">
        <f>[1]Sum!N28/1000</f>
        <v>21.599707199999997</v>
      </c>
      <c r="O50" s="8">
        <f>[1]Sum!O28/1000</f>
        <v>20.310060000000004</v>
      </c>
      <c r="P50" s="8">
        <f>[1]Sum!P28/1000</f>
        <v>210.26365200000001</v>
      </c>
      <c r="Q50" s="8">
        <f>[1]Sum!Q28/1000</f>
        <v>1.5593676000000001</v>
      </c>
      <c r="R50" s="8">
        <f>[1]Sum!R28/1000</f>
        <v>0</v>
      </c>
      <c r="S50" s="8">
        <f>[1]Sum!S28/1000</f>
        <v>10.769368799999999</v>
      </c>
      <c r="T50" s="8">
        <f>[1]Sum!T28/1000</f>
        <v>0.91979999999999995</v>
      </c>
    </row>
    <row r="51" spans="1:21" ht="14.45" x14ac:dyDescent="0.3">
      <c r="B51">
        <f>[1]Sum!B29</f>
        <v>2029</v>
      </c>
      <c r="C51" s="8">
        <f>[1]Sum!C29/1000</f>
        <v>2.7472236000000003</v>
      </c>
      <c r="D51" s="8">
        <f>[1]Sum!D29/1000</f>
        <v>4.2047999999999999E-3</v>
      </c>
      <c r="E51" s="8">
        <f>[1]Sum!E29/1000</f>
        <v>98.833210800000003</v>
      </c>
      <c r="F51" s="8">
        <f>[1]Sum!F29/1000</f>
        <v>0</v>
      </c>
      <c r="G51" s="8">
        <f>[1]Sum!G29/1000</f>
        <v>70.325455200000007</v>
      </c>
      <c r="H51" s="8">
        <f>[1]Sum!H29/1000</f>
        <v>13.644488399999998</v>
      </c>
      <c r="I51" s="8">
        <f>[1]Sum!I29/1000</f>
        <v>8.4888779999999979</v>
      </c>
      <c r="J51" s="8">
        <f>[1]Sum!J29/1000</f>
        <v>4.2043619999999997</v>
      </c>
      <c r="K51" s="8">
        <f>[1]Sum!K29/1000</f>
        <v>3.4660691999999997</v>
      </c>
      <c r="L51" s="8">
        <f>[1]Sum!L29/1000</f>
        <v>201.71389199999999</v>
      </c>
      <c r="M51" s="8">
        <f>[1]Sum!M29/1000</f>
        <v>45.820494000000004</v>
      </c>
      <c r="N51" s="8">
        <f>[1]Sum!N29/1000</f>
        <v>20.239892399999999</v>
      </c>
      <c r="O51" s="8">
        <f>[1]Sum!O29/1000</f>
        <v>25.580601600000008</v>
      </c>
      <c r="P51" s="8">
        <f>[1]Sum!P29/1000</f>
        <v>220.15982399999996</v>
      </c>
      <c r="Q51" s="8">
        <f>[1]Sum!Q29/1000</f>
        <v>1.5941447999999998</v>
      </c>
      <c r="R51" s="8">
        <f>[1]Sum!R29/1000</f>
        <v>0</v>
      </c>
      <c r="S51" s="8">
        <f>[1]Sum!S29/1000</f>
        <v>11.805676800000001</v>
      </c>
      <c r="T51" s="8">
        <f>[1]Sum!T29/1000</f>
        <v>1.2896471999999997</v>
      </c>
    </row>
    <row r="52" spans="1:21" ht="14.45" x14ac:dyDescent="0.3">
      <c r="B52">
        <f>[1]Sum!B30</f>
        <v>2030</v>
      </c>
      <c r="C52" s="8">
        <f>[1]Sum!C30/1000</f>
        <v>2.7472236000000003</v>
      </c>
      <c r="D52" s="8">
        <f>[1]Sum!D30/1000</f>
        <v>4.2047999999999999E-3</v>
      </c>
      <c r="E52" s="8">
        <f>[1]Sum!E30/1000</f>
        <v>94.968911999999989</v>
      </c>
      <c r="F52" s="8">
        <f>[1]Sum!F30/1000</f>
        <v>0</v>
      </c>
      <c r="G52" s="8">
        <f>[1]Sum!G30/1000</f>
        <v>70.781413200000003</v>
      </c>
      <c r="H52" s="8">
        <f>[1]Sum!H30/1000</f>
        <v>13.644488399999998</v>
      </c>
      <c r="I52" s="8">
        <f>[1]Sum!I30/1000</f>
        <v>8.6180003999999997</v>
      </c>
      <c r="J52" s="8">
        <f>[1]Sum!J30/1000</f>
        <v>4.9348583999999995</v>
      </c>
      <c r="K52" s="8">
        <f>[1]Sum!K30/1000</f>
        <v>3.5465736000000003</v>
      </c>
      <c r="L52" s="8">
        <f>[1]Sum!L30/1000</f>
        <v>199.24567439999998</v>
      </c>
      <c r="M52" s="8">
        <f>[1]Sum!M30/1000</f>
        <v>57.287509200000002</v>
      </c>
      <c r="N52" s="8">
        <f>[1]Sum!N30/1000</f>
        <v>26.659658399999998</v>
      </c>
      <c r="O52" s="8">
        <f>[1]Sum!O30/1000</f>
        <v>30.627850800000004</v>
      </c>
      <c r="P52" s="8">
        <f>[1]Sum!P30/1000</f>
        <v>225.71629199999995</v>
      </c>
      <c r="Q52" s="8">
        <f>[1]Sum!Q30/1000</f>
        <v>1.5999263999999997</v>
      </c>
      <c r="R52" s="8">
        <f>[1]Sum!R30/1000</f>
        <v>0</v>
      </c>
      <c r="S52" s="8">
        <f>[1]Sum!S30/1000</f>
        <v>12.566658</v>
      </c>
      <c r="T52" s="8">
        <f>[1]Sum!T30/1000</f>
        <v>3.1653383999999996</v>
      </c>
      <c r="U52">
        <f>SUMIF($C$7:$T$7,1,C52:T52)/(SUMIF($C$6:$T$6,1,C52:T52))</f>
        <v>0.54141024702438634</v>
      </c>
    </row>
    <row r="54" spans="1:21" ht="18" thickBot="1" x14ac:dyDescent="0.4">
      <c r="C54" s="4" t="s">
        <v>7</v>
      </c>
      <c r="D54" s="4"/>
      <c r="E54" s="4"/>
    </row>
    <row r="55" spans="1:21" thickTop="1" x14ac:dyDescent="0.3">
      <c r="C55" s="6" t="str">
        <f>[1]RENewCap!C396</f>
        <v>Coal</v>
      </c>
      <c r="D55" s="6" t="str">
        <f>[1]RENewCap!D396</f>
        <v>Oil</v>
      </c>
      <c r="E55" s="6" t="str">
        <f>[1]RENewCap!E396</f>
        <v>Gas</v>
      </c>
      <c r="F55" s="6" t="str">
        <f>[1]RENewCap!F396</f>
        <v>Nuclear</v>
      </c>
      <c r="G55" s="6" t="str">
        <f>[1]RENewCap!G396</f>
        <v>Hydro</v>
      </c>
      <c r="H55" s="6" t="str">
        <f>[1]RENewCap!H396</f>
        <v>Biomass</v>
      </c>
      <c r="I55" s="6" t="str">
        <f>[1]RENewCap!I396</f>
        <v>Solar PV</v>
      </c>
      <c r="J55" s="6" t="str">
        <f>[1]RENewCap!J396</f>
        <v>Solar Thermal</v>
      </c>
      <c r="K55" s="6" t="str">
        <f>[1]RENewCap!K396</f>
        <v>Wind</v>
      </c>
      <c r="L55" s="6" t="str">
        <f>[1]RENewCap!L396</f>
        <v>Total Cent.</v>
      </c>
      <c r="M55" s="6" t="str">
        <f>[1]RENewCap!M396</f>
        <v>Dist. Oil</v>
      </c>
      <c r="N55" s="6" t="str">
        <f>[1]RENewCap!N396</f>
        <v>Dist. Biomass</v>
      </c>
      <c r="O55" s="6" t="str">
        <f>[1]RENewCap!O396</f>
        <v>Mini Hydro</v>
      </c>
      <c r="P55" s="6" t="str">
        <f>[1]RENewCap!P396</f>
        <v>Dist.Solar PV</v>
      </c>
      <c r="Q55" s="6" t="str">
        <f>[1]RENewCap!Q396</f>
        <v>Total Decent</v>
      </c>
      <c r="R55" s="6"/>
      <c r="S55" s="6"/>
      <c r="T55" s="6"/>
    </row>
    <row r="56" spans="1:21" ht="14.45" x14ac:dyDescent="0.3">
      <c r="A56" t="str">
        <f>$A$10</f>
        <v>Renewable</v>
      </c>
      <c r="B56">
        <f>[2]Sum!B69</f>
        <v>2010</v>
      </c>
      <c r="C56" s="6">
        <f>[2]RENewCap!C397</f>
        <v>0</v>
      </c>
      <c r="D56" s="6">
        <f>[2]RENewCap!D397</f>
        <v>2</v>
      </c>
      <c r="E56" s="6">
        <f>[2]RENewCap!E397</f>
        <v>0</v>
      </c>
      <c r="F56" s="6">
        <f>[2]RENewCap!F397</f>
        <v>0</v>
      </c>
      <c r="G56" s="6">
        <f>[2]RENewCap!G397</f>
        <v>0</v>
      </c>
      <c r="H56" s="6">
        <f>[2]RENewCap!H397</f>
        <v>0</v>
      </c>
      <c r="I56" s="6">
        <f>[2]RENewCap!I397</f>
        <v>0</v>
      </c>
      <c r="J56" s="6">
        <f>[2]RENewCap!J397</f>
        <v>0</v>
      </c>
      <c r="K56" s="6">
        <f>[2]RENewCap!K397</f>
        <v>0</v>
      </c>
      <c r="L56" s="6">
        <f>[2]RENewCap!L397</f>
        <v>2</v>
      </c>
      <c r="M56" s="6">
        <f>[2]RENewCap!M397</f>
        <v>31.88</v>
      </c>
      <c r="N56" s="6">
        <f>[2]RENewCap!N397</f>
        <v>0</v>
      </c>
      <c r="O56" s="6">
        <f>[2]RENewCap!O397</f>
        <v>0</v>
      </c>
      <c r="P56" s="6">
        <f>[2]RENewCap!P397</f>
        <v>0</v>
      </c>
      <c r="Q56" s="6">
        <f>[2]RENewCap!Q397</f>
        <v>31.88</v>
      </c>
      <c r="R56" s="6"/>
      <c r="S56" s="6"/>
      <c r="T56" s="6"/>
    </row>
    <row r="57" spans="1:21" ht="14.45" x14ac:dyDescent="0.3">
      <c r="B57">
        <f>[2]Sum!B70</f>
        <v>2011</v>
      </c>
      <c r="C57" s="6">
        <f>[2]RENewCap!C398</f>
        <v>0</v>
      </c>
      <c r="D57" s="6">
        <f>[2]RENewCap!D398</f>
        <v>302.10000000000002</v>
      </c>
      <c r="E57" s="6">
        <f>[2]RENewCap!E398</f>
        <v>3033</v>
      </c>
      <c r="F57" s="6">
        <f>[2]RENewCap!F398</f>
        <v>0</v>
      </c>
      <c r="G57" s="6">
        <f>[2]RENewCap!G398</f>
        <v>0</v>
      </c>
      <c r="H57" s="6">
        <f>[2]RENewCap!H398</f>
        <v>0</v>
      </c>
      <c r="I57" s="6">
        <f>[2]RENewCap!I398</f>
        <v>0</v>
      </c>
      <c r="J57" s="6">
        <f>[2]RENewCap!J398</f>
        <v>0</v>
      </c>
      <c r="K57" s="6">
        <f>[2]RENewCap!K398</f>
        <v>0</v>
      </c>
      <c r="L57" s="6">
        <f>[2]RENewCap!L398</f>
        <v>3335.1</v>
      </c>
      <c r="M57" s="6">
        <f>[2]RENewCap!M398</f>
        <v>1309.7299999999998</v>
      </c>
      <c r="N57" s="6">
        <f>[2]RENewCap!N398</f>
        <v>0</v>
      </c>
      <c r="O57" s="6">
        <f>[2]RENewCap!O398</f>
        <v>0</v>
      </c>
      <c r="P57" s="6">
        <f>[2]RENewCap!P398</f>
        <v>0</v>
      </c>
      <c r="Q57" s="6">
        <f>[2]RENewCap!Q398</f>
        <v>1309.7299999999998</v>
      </c>
      <c r="R57" s="6"/>
      <c r="S57" s="6"/>
      <c r="T57" s="6"/>
    </row>
    <row r="58" spans="1:21" ht="14.45" x14ac:dyDescent="0.3">
      <c r="B58">
        <f>[2]Sum!B71</f>
        <v>2012</v>
      </c>
      <c r="C58" s="6">
        <f>[2]RENewCap!C399</f>
        <v>0</v>
      </c>
      <c r="D58" s="6">
        <f>[2]RENewCap!D399</f>
        <v>261.33999999999997</v>
      </c>
      <c r="E58" s="6">
        <f>[2]RENewCap!E399</f>
        <v>4366</v>
      </c>
      <c r="F58" s="6">
        <f>[2]RENewCap!F399</f>
        <v>0</v>
      </c>
      <c r="G58" s="6">
        <f>[2]RENewCap!G399</f>
        <v>0</v>
      </c>
      <c r="H58" s="6">
        <f>[2]RENewCap!H399</f>
        <v>30</v>
      </c>
      <c r="I58" s="6">
        <f>[2]RENewCap!I399</f>
        <v>40</v>
      </c>
      <c r="J58" s="6">
        <f>[2]RENewCap!J399</f>
        <v>0</v>
      </c>
      <c r="K58" s="6">
        <f>[2]RENewCap!K399</f>
        <v>1</v>
      </c>
      <c r="L58" s="6">
        <f>[2]RENewCap!L399</f>
        <v>4698.34</v>
      </c>
      <c r="M58" s="6">
        <f>[2]RENewCap!M399</f>
        <v>891.43999999999994</v>
      </c>
      <c r="N58" s="6">
        <f>[2]RENewCap!N399</f>
        <v>0</v>
      </c>
      <c r="O58" s="6">
        <f>[2]RENewCap!O399</f>
        <v>0</v>
      </c>
      <c r="P58" s="6">
        <f>[2]RENewCap!P399</f>
        <v>0</v>
      </c>
      <c r="Q58" s="6">
        <f>[2]RENewCap!Q399</f>
        <v>891.43999999999994</v>
      </c>
      <c r="R58" s="6"/>
      <c r="S58" s="6"/>
      <c r="T58" s="6"/>
    </row>
    <row r="59" spans="1:21" ht="14.45" x14ac:dyDescent="0.3">
      <c r="B59">
        <f>[2]Sum!B72</f>
        <v>2013</v>
      </c>
      <c r="C59" s="6">
        <f>[2]RENewCap!C400</f>
        <v>0</v>
      </c>
      <c r="D59" s="6">
        <f>[2]RENewCap!D400</f>
        <v>115.21000000000001</v>
      </c>
      <c r="E59" s="6">
        <f>[2]RENewCap!E400</f>
        <v>2371.2999999999997</v>
      </c>
      <c r="F59" s="6">
        <f>[2]RENewCap!F400</f>
        <v>0</v>
      </c>
      <c r="G59" s="6">
        <f>[2]RENewCap!G400</f>
        <v>384</v>
      </c>
      <c r="H59" s="6">
        <f>[2]RENewCap!H400</f>
        <v>35</v>
      </c>
      <c r="I59" s="6">
        <f>[2]RENewCap!I400</f>
        <v>21.39</v>
      </c>
      <c r="J59" s="6">
        <f>[2]RENewCap!J400</f>
        <v>0</v>
      </c>
      <c r="K59" s="6">
        <f>[2]RENewCap!K400</f>
        <v>20</v>
      </c>
      <c r="L59" s="6">
        <f>[2]RENewCap!L400</f>
        <v>2946.8999999999996</v>
      </c>
      <c r="M59" s="6">
        <f>[2]RENewCap!M400</f>
        <v>275.39</v>
      </c>
      <c r="N59" s="6">
        <f>[2]RENewCap!N400</f>
        <v>0</v>
      </c>
      <c r="O59" s="6">
        <f>[2]RENewCap!O400</f>
        <v>0</v>
      </c>
      <c r="P59" s="6">
        <f>[2]RENewCap!P400</f>
        <v>7.8000000000000007</v>
      </c>
      <c r="Q59" s="6">
        <f>[2]RENewCap!Q400</f>
        <v>283.19</v>
      </c>
      <c r="R59" s="6"/>
      <c r="S59" s="6"/>
      <c r="T59" s="6"/>
    </row>
    <row r="60" spans="1:21" ht="14.45" x14ac:dyDescent="0.3">
      <c r="B60">
        <f>[2]Sum!B73</f>
        <v>2014</v>
      </c>
      <c r="C60" s="6">
        <f>[2]RENewCap!C401</f>
        <v>0</v>
      </c>
      <c r="D60" s="6">
        <f>[2]RENewCap!D401</f>
        <v>144.16</v>
      </c>
      <c r="E60" s="6">
        <f>[2]RENewCap!E401</f>
        <v>897.23</v>
      </c>
      <c r="F60" s="6">
        <f>[2]RENewCap!F401</f>
        <v>0</v>
      </c>
      <c r="G60" s="6">
        <f>[2]RENewCap!G401</f>
        <v>6</v>
      </c>
      <c r="H60" s="6">
        <f>[2]RENewCap!H401</f>
        <v>193.8</v>
      </c>
      <c r="I60" s="6">
        <f>[2]RENewCap!I401</f>
        <v>89.88</v>
      </c>
      <c r="J60" s="6">
        <f>[2]RENewCap!J401</f>
        <v>0</v>
      </c>
      <c r="K60" s="6">
        <f>[2]RENewCap!K401</f>
        <v>426.17999999999995</v>
      </c>
      <c r="L60" s="6">
        <f>[2]RENewCap!L401</f>
        <v>1757.25</v>
      </c>
      <c r="M60" s="6">
        <f>[2]RENewCap!M401</f>
        <v>209.40999999999997</v>
      </c>
      <c r="N60" s="6">
        <f>[2]RENewCap!N401</f>
        <v>0</v>
      </c>
      <c r="O60" s="6">
        <f>[2]RENewCap!O401</f>
        <v>302.53000000000003</v>
      </c>
      <c r="P60" s="6">
        <f>[2]RENewCap!P401</f>
        <v>7</v>
      </c>
      <c r="Q60" s="6">
        <f>[2]RENewCap!Q401</f>
        <v>518.93999999999994</v>
      </c>
      <c r="R60" s="6"/>
      <c r="S60" s="6"/>
      <c r="T60" s="6"/>
    </row>
    <row r="61" spans="1:21" ht="14.45" x14ac:dyDescent="0.3">
      <c r="B61">
        <f>[2]Sum!B74</f>
        <v>2015</v>
      </c>
      <c r="C61" s="6">
        <f>[2]RENewCap!C402</f>
        <v>0</v>
      </c>
      <c r="D61" s="6">
        <f>[2]RENewCap!D402</f>
        <v>2</v>
      </c>
      <c r="E61" s="6">
        <f>[2]RENewCap!E402</f>
        <v>3088.3199999999997</v>
      </c>
      <c r="F61" s="6">
        <f>[2]RENewCap!F402</f>
        <v>0</v>
      </c>
      <c r="G61" s="6">
        <f>[2]RENewCap!G402</f>
        <v>557.41</v>
      </c>
      <c r="H61" s="6">
        <f>[2]RENewCap!H402</f>
        <v>101.5</v>
      </c>
      <c r="I61" s="6">
        <f>[2]RENewCap!I402</f>
        <v>166.2</v>
      </c>
      <c r="J61" s="6">
        <f>[2]RENewCap!J402</f>
        <v>0</v>
      </c>
      <c r="K61" s="6">
        <f>[2]RENewCap!K402</f>
        <v>506.04</v>
      </c>
      <c r="L61" s="6">
        <f>[2]RENewCap!L402</f>
        <v>4421.47</v>
      </c>
      <c r="M61" s="6">
        <f>[2]RENewCap!M402</f>
        <v>161.63</v>
      </c>
      <c r="N61" s="6">
        <f>[2]RENewCap!N402</f>
        <v>0</v>
      </c>
      <c r="O61" s="6">
        <f>[2]RENewCap!O402</f>
        <v>52.16</v>
      </c>
      <c r="P61" s="6">
        <f>[2]RENewCap!P402</f>
        <v>2.7800000000000002</v>
      </c>
      <c r="Q61" s="6">
        <f>[2]RENewCap!Q402</f>
        <v>216.57</v>
      </c>
      <c r="R61" s="6"/>
      <c r="S61" s="6"/>
      <c r="T61" s="6"/>
    </row>
    <row r="62" spans="1:21" ht="14.45" x14ac:dyDescent="0.3">
      <c r="B62">
        <f>[2]Sum!B75</f>
        <v>2016</v>
      </c>
      <c r="C62" s="6">
        <f>[2]RENewCap!C403</f>
        <v>250</v>
      </c>
      <c r="D62" s="6">
        <f>[2]RENewCap!D403</f>
        <v>2</v>
      </c>
      <c r="E62" s="6">
        <f>[2]RENewCap!E403</f>
        <v>2797.87</v>
      </c>
      <c r="F62" s="6">
        <f>[2]RENewCap!F403</f>
        <v>0</v>
      </c>
      <c r="G62" s="6">
        <f>[2]RENewCap!G403</f>
        <v>26</v>
      </c>
      <c r="H62" s="6">
        <f>[2]RENewCap!H403</f>
        <v>97.77000000000001</v>
      </c>
      <c r="I62" s="6">
        <f>[2]RENewCap!I403</f>
        <v>302.84999999999997</v>
      </c>
      <c r="J62" s="6">
        <f>[2]RENewCap!J403</f>
        <v>0</v>
      </c>
      <c r="K62" s="6">
        <f>[2]RENewCap!K403</f>
        <v>42.36</v>
      </c>
      <c r="L62" s="6">
        <f>[2]RENewCap!L403</f>
        <v>3518.8500000000004</v>
      </c>
      <c r="M62" s="6">
        <f>[2]RENewCap!M403</f>
        <v>188.55999999999997</v>
      </c>
      <c r="N62" s="6">
        <f>[2]RENewCap!N403</f>
        <v>0</v>
      </c>
      <c r="O62" s="6">
        <f>[2]RENewCap!O403</f>
        <v>164.21</v>
      </c>
      <c r="P62" s="6">
        <f>[2]RENewCap!P403</f>
        <v>8</v>
      </c>
      <c r="Q62" s="6">
        <f>[2]RENewCap!Q403</f>
        <v>360.77</v>
      </c>
      <c r="R62" s="6"/>
      <c r="S62" s="6"/>
      <c r="T62" s="6"/>
    </row>
    <row r="63" spans="1:21" ht="14.45" x14ac:dyDescent="0.3">
      <c r="B63">
        <f>[2]Sum!B76</f>
        <v>2017</v>
      </c>
      <c r="C63" s="6">
        <f>[2]RENewCap!C404</f>
        <v>0</v>
      </c>
      <c r="D63" s="6">
        <f>[2]RENewCap!D404</f>
        <v>2</v>
      </c>
      <c r="E63" s="6">
        <f>[2]RENewCap!E404</f>
        <v>1968.42</v>
      </c>
      <c r="F63" s="6">
        <f>[2]RENewCap!F404</f>
        <v>0</v>
      </c>
      <c r="G63" s="6">
        <f>[2]RENewCap!G404</f>
        <v>3279.2</v>
      </c>
      <c r="H63" s="6">
        <f>[2]RENewCap!H404</f>
        <v>8.5</v>
      </c>
      <c r="I63" s="6">
        <f>[2]RENewCap!I404</f>
        <v>32.78</v>
      </c>
      <c r="J63" s="6">
        <f>[2]RENewCap!J404</f>
        <v>0</v>
      </c>
      <c r="K63" s="6">
        <f>[2]RENewCap!K404</f>
        <v>19.329999999999998</v>
      </c>
      <c r="L63" s="6">
        <f>[2]RENewCap!L404</f>
        <v>5310.2300000000005</v>
      </c>
      <c r="M63" s="6">
        <f>[2]RENewCap!M404</f>
        <v>194.17000000000002</v>
      </c>
      <c r="N63" s="6">
        <f>[2]RENewCap!N404</f>
        <v>0</v>
      </c>
      <c r="O63" s="6">
        <f>[2]RENewCap!O404</f>
        <v>171.55999999999997</v>
      </c>
      <c r="P63" s="6">
        <f>[2]RENewCap!P404</f>
        <v>0</v>
      </c>
      <c r="Q63" s="6">
        <f>[2]RENewCap!Q404</f>
        <v>365.72999999999996</v>
      </c>
      <c r="R63" s="6"/>
      <c r="S63" s="6"/>
      <c r="T63" s="6"/>
    </row>
    <row r="64" spans="1:21" ht="14.45" x14ac:dyDescent="0.3">
      <c r="B64">
        <f>[2]Sum!B77</f>
        <v>2018</v>
      </c>
      <c r="C64" s="6">
        <f>[2]RENewCap!C405</f>
        <v>111.07</v>
      </c>
      <c r="D64" s="6">
        <f>[2]RENewCap!D405</f>
        <v>2</v>
      </c>
      <c r="E64" s="6">
        <f>[2]RENewCap!E405</f>
        <v>1800</v>
      </c>
      <c r="F64" s="6">
        <f>[2]RENewCap!F405</f>
        <v>0</v>
      </c>
      <c r="G64" s="6">
        <f>[2]RENewCap!G405</f>
        <v>1005.77</v>
      </c>
      <c r="H64" s="6">
        <f>[2]RENewCap!H405</f>
        <v>177.47</v>
      </c>
      <c r="I64" s="6">
        <f>[2]RENewCap!I405</f>
        <v>4.21</v>
      </c>
      <c r="J64" s="6">
        <f>[2]RENewCap!J405</f>
        <v>0</v>
      </c>
      <c r="K64" s="6">
        <f>[2]RENewCap!K405</f>
        <v>15.28</v>
      </c>
      <c r="L64" s="6">
        <f>[2]RENewCap!L405</f>
        <v>3115.7999999999997</v>
      </c>
      <c r="M64" s="6">
        <f>[2]RENewCap!M405</f>
        <v>203.84</v>
      </c>
      <c r="N64" s="6">
        <f>[2]RENewCap!N405</f>
        <v>0</v>
      </c>
      <c r="O64" s="6">
        <f>[2]RENewCap!O405</f>
        <v>136.58000000000001</v>
      </c>
      <c r="P64" s="6">
        <f>[2]RENewCap!P405</f>
        <v>0</v>
      </c>
      <c r="Q64" s="6">
        <f>[2]RENewCap!Q405</f>
        <v>340.42</v>
      </c>
      <c r="R64" s="6"/>
      <c r="S64" s="6"/>
      <c r="T64" s="6"/>
    </row>
    <row r="65" spans="1:20" ht="14.45" x14ac:dyDescent="0.3">
      <c r="B65">
        <f>[2]Sum!B78</f>
        <v>2019</v>
      </c>
      <c r="C65" s="6">
        <f>[2]RENewCap!C406</f>
        <v>0</v>
      </c>
      <c r="D65" s="6">
        <f>[2]RENewCap!D406</f>
        <v>2</v>
      </c>
      <c r="E65" s="6">
        <f>[2]RENewCap!E406</f>
        <v>1904.49</v>
      </c>
      <c r="F65" s="6">
        <f>[2]RENewCap!F406</f>
        <v>0</v>
      </c>
      <c r="G65" s="6">
        <f>[2]RENewCap!G406</f>
        <v>589.49</v>
      </c>
      <c r="H65" s="6">
        <f>[2]RENewCap!H406</f>
        <v>12.66</v>
      </c>
      <c r="I65" s="6">
        <f>[2]RENewCap!I406</f>
        <v>89.57</v>
      </c>
      <c r="J65" s="6">
        <f>[2]RENewCap!J406</f>
        <v>0</v>
      </c>
      <c r="K65" s="6">
        <f>[2]RENewCap!K406</f>
        <v>16.3</v>
      </c>
      <c r="L65" s="6">
        <f>[2]RENewCap!L406</f>
        <v>2614.5100000000002</v>
      </c>
      <c r="M65" s="6">
        <f>[2]RENewCap!M406</f>
        <v>198.59</v>
      </c>
      <c r="N65" s="6">
        <f>[2]RENewCap!N406</f>
        <v>0</v>
      </c>
      <c r="O65" s="6">
        <f>[2]RENewCap!O406</f>
        <v>91.759999999999991</v>
      </c>
      <c r="P65" s="6">
        <f>[2]RENewCap!P406</f>
        <v>7.6</v>
      </c>
      <c r="Q65" s="6">
        <f>[2]RENewCap!Q406</f>
        <v>297.95</v>
      </c>
      <c r="R65" s="6"/>
      <c r="S65" s="6"/>
      <c r="T65" s="6"/>
    </row>
    <row r="66" spans="1:20" ht="14.45" x14ac:dyDescent="0.3">
      <c r="B66">
        <f>[2]Sum!B79</f>
        <v>2020</v>
      </c>
      <c r="C66" s="6">
        <f>[2]RENewCap!C407</f>
        <v>0</v>
      </c>
      <c r="D66" s="6">
        <f>[2]RENewCap!D407</f>
        <v>2</v>
      </c>
      <c r="E66" s="6">
        <f>[2]RENewCap!E407</f>
        <v>1307.1400000000001</v>
      </c>
      <c r="F66" s="6">
        <f>[2]RENewCap!F407</f>
        <v>0</v>
      </c>
      <c r="G66" s="6">
        <f>[2]RENewCap!G407</f>
        <v>1620.8</v>
      </c>
      <c r="H66" s="6">
        <f>[2]RENewCap!H407</f>
        <v>22.310000000000002</v>
      </c>
      <c r="I66" s="6">
        <f>[2]RENewCap!I407</f>
        <v>58.370000000000005</v>
      </c>
      <c r="J66" s="6">
        <f>[2]RENewCap!J407</f>
        <v>0</v>
      </c>
      <c r="K66" s="6">
        <f>[2]RENewCap!K407</f>
        <v>17.97</v>
      </c>
      <c r="L66" s="6">
        <f>[2]RENewCap!L407</f>
        <v>3028.5899999999997</v>
      </c>
      <c r="M66" s="6">
        <f>[2]RENewCap!M407</f>
        <v>184.02999999999997</v>
      </c>
      <c r="N66" s="6">
        <f>[2]RENewCap!N407</f>
        <v>0</v>
      </c>
      <c r="O66" s="6">
        <f>[2]RENewCap!O407</f>
        <v>157.88</v>
      </c>
      <c r="P66" s="6">
        <f>[2]RENewCap!P407</f>
        <v>10</v>
      </c>
      <c r="Q66" s="6">
        <f>[2]RENewCap!Q407</f>
        <v>351.91</v>
      </c>
      <c r="R66" s="6"/>
      <c r="S66" s="6"/>
      <c r="T66" s="6"/>
    </row>
    <row r="67" spans="1:20" ht="14.45" x14ac:dyDescent="0.3">
      <c r="B67">
        <f>[2]Sum!B80</f>
        <v>2021</v>
      </c>
      <c r="C67" s="6">
        <f>[2]RENewCap!C408</f>
        <v>0</v>
      </c>
      <c r="D67" s="6">
        <f>[2]RENewCap!D408</f>
        <v>2</v>
      </c>
      <c r="E67" s="6">
        <f>[2]RENewCap!E408</f>
        <v>247.67000000000002</v>
      </c>
      <c r="F67" s="6">
        <f>[2]RENewCap!F408</f>
        <v>0</v>
      </c>
      <c r="G67" s="6">
        <f>[2]RENewCap!G408</f>
        <v>1587.03</v>
      </c>
      <c r="H67" s="6">
        <f>[2]RENewCap!H408</f>
        <v>37.03</v>
      </c>
      <c r="I67" s="6">
        <f>[2]RENewCap!I408</f>
        <v>79.240000000000009</v>
      </c>
      <c r="J67" s="6">
        <f>[2]RENewCap!J408</f>
        <v>0</v>
      </c>
      <c r="K67" s="6">
        <f>[2]RENewCap!K408</f>
        <v>20.76</v>
      </c>
      <c r="L67" s="6">
        <f>[2]RENewCap!L408</f>
        <v>1973.73</v>
      </c>
      <c r="M67" s="6">
        <f>[2]RENewCap!M408</f>
        <v>1486.2</v>
      </c>
      <c r="N67" s="6">
        <f>[2]RENewCap!N408</f>
        <v>0</v>
      </c>
      <c r="O67" s="6">
        <f>[2]RENewCap!O408</f>
        <v>191.83</v>
      </c>
      <c r="P67" s="6">
        <f>[2]RENewCap!P408</f>
        <v>2.2000000000000002</v>
      </c>
      <c r="Q67" s="6">
        <f>[2]RENewCap!Q408</f>
        <v>1680.2299999999998</v>
      </c>
      <c r="R67" s="6"/>
      <c r="S67" s="6"/>
      <c r="T67" s="6"/>
    </row>
    <row r="68" spans="1:20" ht="14.45" x14ac:dyDescent="0.3">
      <c r="B68">
        <f>[2]Sum!B81</f>
        <v>2022</v>
      </c>
      <c r="C68" s="6">
        <f>[2]RENewCap!C409</f>
        <v>0</v>
      </c>
      <c r="D68" s="6">
        <f>[2]RENewCap!D409</f>
        <v>2</v>
      </c>
      <c r="E68" s="6">
        <f>[2]RENewCap!E409</f>
        <v>26.65</v>
      </c>
      <c r="F68" s="6">
        <f>[2]RENewCap!F409</f>
        <v>0</v>
      </c>
      <c r="G68" s="6">
        <f>[2]RENewCap!G409</f>
        <v>1670.5</v>
      </c>
      <c r="H68" s="6">
        <f>[2]RENewCap!H409</f>
        <v>32.410000000000004</v>
      </c>
      <c r="I68" s="6">
        <f>[2]RENewCap!I409</f>
        <v>246.3</v>
      </c>
      <c r="J68" s="6">
        <f>[2]RENewCap!J409</f>
        <v>0</v>
      </c>
      <c r="K68" s="6">
        <f>[2]RENewCap!K409</f>
        <v>45.66</v>
      </c>
      <c r="L68" s="6">
        <f>[2]RENewCap!L409</f>
        <v>2023.52</v>
      </c>
      <c r="M68" s="6">
        <f>[2]RENewCap!M409</f>
        <v>1071.9699999999998</v>
      </c>
      <c r="N68" s="6">
        <f>[2]RENewCap!N409</f>
        <v>0</v>
      </c>
      <c r="O68" s="6">
        <f>[2]RENewCap!O409</f>
        <v>266.52</v>
      </c>
      <c r="P68" s="6">
        <f>[2]RENewCap!P409</f>
        <v>10.69</v>
      </c>
      <c r="Q68" s="6">
        <f>[2]RENewCap!Q409</f>
        <v>1349.1799999999998</v>
      </c>
      <c r="R68" s="6"/>
      <c r="S68" s="6"/>
      <c r="T68" s="6"/>
    </row>
    <row r="69" spans="1:20" ht="14.45" x14ac:dyDescent="0.3">
      <c r="B69">
        <f>[2]Sum!B82</f>
        <v>2023</v>
      </c>
      <c r="C69" s="6">
        <f>[2]RENewCap!C410</f>
        <v>0</v>
      </c>
      <c r="D69" s="6">
        <f>[2]RENewCap!D410</f>
        <v>2</v>
      </c>
      <c r="E69" s="6">
        <f>[2]RENewCap!E410</f>
        <v>1.35</v>
      </c>
      <c r="F69" s="6">
        <f>[2]RENewCap!F410</f>
        <v>0</v>
      </c>
      <c r="G69" s="6">
        <f>[2]RENewCap!G410</f>
        <v>1590.81</v>
      </c>
      <c r="H69" s="6">
        <f>[2]RENewCap!H410</f>
        <v>468.07000000000005</v>
      </c>
      <c r="I69" s="6">
        <f>[2]RENewCap!I410</f>
        <v>304.06000000000006</v>
      </c>
      <c r="J69" s="6">
        <f>[2]RENewCap!J410</f>
        <v>0</v>
      </c>
      <c r="K69" s="6">
        <f>[2]RENewCap!K410</f>
        <v>26.86</v>
      </c>
      <c r="L69" s="6">
        <f>[2]RENewCap!L410</f>
        <v>2393.15</v>
      </c>
      <c r="M69" s="6">
        <f>[2]RENewCap!M410</f>
        <v>278.25000000000006</v>
      </c>
      <c r="N69" s="6">
        <f>[2]RENewCap!N410</f>
        <v>0</v>
      </c>
      <c r="O69" s="6">
        <f>[2]RENewCap!O410</f>
        <v>210.97000000000003</v>
      </c>
      <c r="P69" s="6">
        <f>[2]RENewCap!P410</f>
        <v>2.84</v>
      </c>
      <c r="Q69" s="6">
        <f>[2]RENewCap!Q410</f>
        <v>492.06000000000006</v>
      </c>
      <c r="R69" s="6"/>
      <c r="S69" s="6"/>
      <c r="T69" s="6"/>
    </row>
    <row r="70" spans="1:20" ht="14.45" x14ac:dyDescent="0.3">
      <c r="B70">
        <f>[2]Sum!B83</f>
        <v>2024</v>
      </c>
      <c r="C70" s="6">
        <f>[2]RENewCap!C411</f>
        <v>0</v>
      </c>
      <c r="D70" s="6">
        <f>[2]RENewCap!D411</f>
        <v>2</v>
      </c>
      <c r="E70" s="6">
        <f>[2]RENewCap!E411</f>
        <v>1.82</v>
      </c>
      <c r="F70" s="6">
        <f>[2]RENewCap!F411</f>
        <v>0</v>
      </c>
      <c r="G70" s="6">
        <f>[2]RENewCap!G411</f>
        <v>1005.57</v>
      </c>
      <c r="H70" s="6">
        <f>[2]RENewCap!H411</f>
        <v>484.83000000000004</v>
      </c>
      <c r="I70" s="6">
        <f>[2]RENewCap!I411</f>
        <v>773.01999999999975</v>
      </c>
      <c r="J70" s="6">
        <f>[2]RENewCap!J411</f>
        <v>0</v>
      </c>
      <c r="K70" s="6">
        <f>[2]RENewCap!K411</f>
        <v>28.18</v>
      </c>
      <c r="L70" s="6">
        <f>[2]RENewCap!L411</f>
        <v>2295.4199999999996</v>
      </c>
      <c r="M70" s="6">
        <f>[2]RENewCap!M411</f>
        <v>139.43</v>
      </c>
      <c r="N70" s="6">
        <f>[2]RENewCap!N411</f>
        <v>0</v>
      </c>
      <c r="O70" s="6">
        <f>[2]RENewCap!O411</f>
        <v>236.54</v>
      </c>
      <c r="P70" s="6">
        <f>[2]RENewCap!P411</f>
        <v>3.04</v>
      </c>
      <c r="Q70" s="6">
        <f>[2]RENewCap!Q411</f>
        <v>379.01</v>
      </c>
      <c r="R70" s="6"/>
      <c r="S70" s="6"/>
      <c r="T70" s="6"/>
    </row>
    <row r="71" spans="1:20" ht="14.45" x14ac:dyDescent="0.3">
      <c r="B71">
        <f>[2]Sum!B84</f>
        <v>2025</v>
      </c>
      <c r="C71" s="6">
        <f>[2]RENewCap!C412</f>
        <v>0</v>
      </c>
      <c r="D71" s="6">
        <f>[2]RENewCap!D412</f>
        <v>2</v>
      </c>
      <c r="E71" s="6">
        <f>[2]RENewCap!E412</f>
        <v>1.72</v>
      </c>
      <c r="F71" s="6">
        <f>[2]RENewCap!F412</f>
        <v>0</v>
      </c>
      <c r="G71" s="6">
        <f>[2]RENewCap!G412</f>
        <v>1091.54</v>
      </c>
      <c r="H71" s="6">
        <f>[2]RENewCap!H412</f>
        <v>33.269999999999996</v>
      </c>
      <c r="I71" s="6">
        <f>[2]RENewCap!I412</f>
        <v>482.24</v>
      </c>
      <c r="J71" s="6">
        <f>[2]RENewCap!J412</f>
        <v>0</v>
      </c>
      <c r="K71" s="6">
        <f>[2]RENewCap!K412</f>
        <v>23.94</v>
      </c>
      <c r="L71" s="6">
        <f>[2]RENewCap!L412</f>
        <v>1634.7099999999998</v>
      </c>
      <c r="M71" s="6">
        <f>[2]RENewCap!M412</f>
        <v>205.94</v>
      </c>
      <c r="N71" s="6">
        <f>[2]RENewCap!N412</f>
        <v>0</v>
      </c>
      <c r="O71" s="6">
        <f>[2]RENewCap!O412</f>
        <v>116.81</v>
      </c>
      <c r="P71" s="6">
        <f>[2]RENewCap!P412</f>
        <v>0.53</v>
      </c>
      <c r="Q71" s="6">
        <f>[2]RENewCap!Q412</f>
        <v>323.28000000000003</v>
      </c>
      <c r="R71" s="6"/>
      <c r="S71" s="6"/>
      <c r="T71" s="6"/>
    </row>
    <row r="72" spans="1:20" ht="14.45" x14ac:dyDescent="0.3">
      <c r="B72">
        <f>[2]Sum!B85</f>
        <v>2026</v>
      </c>
      <c r="C72" s="6">
        <f>[2]RENewCap!C413</f>
        <v>0</v>
      </c>
      <c r="D72" s="6">
        <f>[2]RENewCap!D413</f>
        <v>2</v>
      </c>
      <c r="E72" s="6">
        <f>[2]RENewCap!E413</f>
        <v>1.92</v>
      </c>
      <c r="F72" s="6">
        <f>[2]RENewCap!F413</f>
        <v>0</v>
      </c>
      <c r="G72" s="6">
        <f>[2]RENewCap!G413</f>
        <v>1171.42</v>
      </c>
      <c r="H72" s="6">
        <f>[2]RENewCap!H413</f>
        <v>321.02999999999997</v>
      </c>
      <c r="I72" s="6">
        <f>[2]RENewCap!I413</f>
        <v>727.81000000000017</v>
      </c>
      <c r="J72" s="6">
        <f>[2]RENewCap!J413</f>
        <v>0</v>
      </c>
      <c r="K72" s="6">
        <f>[2]RENewCap!K413</f>
        <v>25.12</v>
      </c>
      <c r="L72" s="6">
        <f>[2]RENewCap!L413</f>
        <v>2249.3000000000002</v>
      </c>
      <c r="M72" s="6">
        <f>[2]RENewCap!M413</f>
        <v>193.74</v>
      </c>
      <c r="N72" s="6">
        <f>[2]RENewCap!N413</f>
        <v>0</v>
      </c>
      <c r="O72" s="6">
        <f>[2]RENewCap!O413</f>
        <v>246.13</v>
      </c>
      <c r="P72" s="6">
        <f>[2]RENewCap!P413</f>
        <v>9.75</v>
      </c>
      <c r="Q72" s="6">
        <f>[2]RENewCap!Q413</f>
        <v>449.62</v>
      </c>
      <c r="R72" s="6"/>
      <c r="S72" s="6"/>
      <c r="T72" s="6"/>
    </row>
    <row r="73" spans="1:20" ht="14.45" x14ac:dyDescent="0.3">
      <c r="B73">
        <f>[2]Sum!B86</f>
        <v>2027</v>
      </c>
      <c r="C73" s="6">
        <f>[2]RENewCap!C414</f>
        <v>0</v>
      </c>
      <c r="D73" s="6">
        <f>[2]RENewCap!D414</f>
        <v>2</v>
      </c>
      <c r="E73" s="6">
        <f>[2]RENewCap!E414</f>
        <v>114.04</v>
      </c>
      <c r="F73" s="6">
        <f>[2]RENewCap!F414</f>
        <v>0</v>
      </c>
      <c r="G73" s="6">
        <f>[2]RENewCap!G414</f>
        <v>102.24</v>
      </c>
      <c r="H73" s="6">
        <f>[2]RENewCap!H414</f>
        <v>123.96000000000001</v>
      </c>
      <c r="I73" s="6">
        <f>[2]RENewCap!I414</f>
        <v>233.17000000000002</v>
      </c>
      <c r="J73" s="6">
        <f>[2]RENewCap!J414</f>
        <v>31.93</v>
      </c>
      <c r="K73" s="6">
        <f>[2]RENewCap!K414</f>
        <v>41.93</v>
      </c>
      <c r="L73" s="6">
        <f>[2]RENewCap!L414</f>
        <v>649.27</v>
      </c>
      <c r="M73" s="6">
        <f>[2]RENewCap!M414</f>
        <v>240.73999999999998</v>
      </c>
      <c r="N73" s="6">
        <f>[2]RENewCap!N414</f>
        <v>0</v>
      </c>
      <c r="O73" s="6">
        <f>[2]RENewCap!O414</f>
        <v>267.79999999999995</v>
      </c>
      <c r="P73" s="6">
        <f>[2]RENewCap!P414</f>
        <v>86.740000000000009</v>
      </c>
      <c r="Q73" s="6">
        <f>[2]RENewCap!Q414</f>
        <v>595.28</v>
      </c>
      <c r="R73" s="6"/>
      <c r="S73" s="6"/>
      <c r="T73" s="6"/>
    </row>
    <row r="74" spans="1:20" ht="14.45" x14ac:dyDescent="0.3">
      <c r="B74">
        <f>[2]Sum!B87</f>
        <v>2028</v>
      </c>
      <c r="C74" s="6">
        <f>[2]RENewCap!C415</f>
        <v>0</v>
      </c>
      <c r="D74" s="6">
        <f>[2]RENewCap!D415</f>
        <v>2</v>
      </c>
      <c r="E74" s="6">
        <f>[2]RENewCap!E415</f>
        <v>235.75</v>
      </c>
      <c r="F74" s="6">
        <f>[2]RENewCap!F415</f>
        <v>0</v>
      </c>
      <c r="G74" s="6">
        <f>[2]RENewCap!G415</f>
        <v>157.44</v>
      </c>
      <c r="H74" s="6">
        <f>[2]RENewCap!H415</f>
        <v>102.47</v>
      </c>
      <c r="I74" s="6">
        <f>[2]RENewCap!I415</f>
        <v>160.00999999999996</v>
      </c>
      <c r="J74" s="6">
        <f>[2]RENewCap!J415</f>
        <v>278.51</v>
      </c>
      <c r="K74" s="6">
        <f>[2]RENewCap!K415</f>
        <v>32.340000000000003</v>
      </c>
      <c r="L74" s="6">
        <f>[2]RENewCap!L415</f>
        <v>968.5200000000001</v>
      </c>
      <c r="M74" s="6">
        <f>[2]RENewCap!M415</f>
        <v>263.23</v>
      </c>
      <c r="N74" s="6">
        <f>[2]RENewCap!N415</f>
        <v>0</v>
      </c>
      <c r="O74" s="6">
        <f>[2]RENewCap!O415</f>
        <v>259.97000000000003</v>
      </c>
      <c r="P74" s="6">
        <f>[2]RENewCap!P415</f>
        <v>37.06</v>
      </c>
      <c r="Q74" s="6">
        <f>[2]RENewCap!Q415</f>
        <v>560.26</v>
      </c>
      <c r="R74" s="6"/>
      <c r="S74" s="6"/>
      <c r="T74" s="6"/>
    </row>
    <row r="75" spans="1:20" ht="14.45" x14ac:dyDescent="0.3">
      <c r="B75">
        <f>[2]Sum!B88</f>
        <v>2029</v>
      </c>
      <c r="C75" s="6">
        <f>[2]RENewCap!C416</f>
        <v>0</v>
      </c>
      <c r="D75" s="6">
        <f>[2]RENewCap!D416</f>
        <v>2</v>
      </c>
      <c r="E75" s="6">
        <f>[2]RENewCap!E416</f>
        <v>253.69</v>
      </c>
      <c r="F75" s="6">
        <f>[2]RENewCap!F416</f>
        <v>0</v>
      </c>
      <c r="G75" s="6">
        <f>[2]RENewCap!G416</f>
        <v>0</v>
      </c>
      <c r="H75" s="6">
        <f>[2]RENewCap!H416</f>
        <v>127.80000000000001</v>
      </c>
      <c r="I75" s="6">
        <f>[2]RENewCap!I416</f>
        <v>156.66000000000003</v>
      </c>
      <c r="J75" s="6">
        <f>[2]RENewCap!J416</f>
        <v>439.27</v>
      </c>
      <c r="K75" s="6">
        <f>[2]RENewCap!K416</f>
        <v>34.92</v>
      </c>
      <c r="L75" s="6">
        <f>[2]RENewCap!L416</f>
        <v>1014.3400000000001</v>
      </c>
      <c r="M75" s="6">
        <f>[2]RENewCap!M416</f>
        <v>222.35000000000002</v>
      </c>
      <c r="N75" s="6">
        <f>[2]RENewCap!N416</f>
        <v>0</v>
      </c>
      <c r="O75" s="6">
        <f>[2]RENewCap!O416</f>
        <v>277.95999999999998</v>
      </c>
      <c r="P75" s="6">
        <f>[2]RENewCap!P416</f>
        <v>68.179999999999993</v>
      </c>
      <c r="Q75" s="6">
        <f>[2]RENewCap!Q416</f>
        <v>568.49</v>
      </c>
      <c r="R75" s="6"/>
      <c r="S75" s="6"/>
      <c r="T75" s="6"/>
    </row>
    <row r="76" spans="1:20" ht="14.45" x14ac:dyDescent="0.3">
      <c r="B76">
        <f>[2]Sum!B89</f>
        <v>2030</v>
      </c>
      <c r="C76" s="6">
        <f>[2]RENewCap!C417</f>
        <v>0</v>
      </c>
      <c r="D76" s="6">
        <f>[2]RENewCap!D417</f>
        <v>2</v>
      </c>
      <c r="E76" s="6">
        <f>[2]RENewCap!E417</f>
        <v>143.38999999999999</v>
      </c>
      <c r="F76" s="6">
        <f>[2]RENewCap!F417</f>
        <v>0</v>
      </c>
      <c r="G76" s="6">
        <f>[2]RENewCap!G417</f>
        <v>115.52</v>
      </c>
      <c r="H76" s="6">
        <f>[2]RENewCap!H417</f>
        <v>124.25</v>
      </c>
      <c r="I76" s="6">
        <f>[2]RENewCap!I417</f>
        <v>84.95</v>
      </c>
      <c r="J76" s="6">
        <f>[2]RENewCap!J417</f>
        <v>252.25</v>
      </c>
      <c r="K76" s="6">
        <f>[2]RENewCap!K417</f>
        <v>30.25</v>
      </c>
      <c r="L76" s="6">
        <f>[2]RENewCap!L417</f>
        <v>752.61000000000013</v>
      </c>
      <c r="M76" s="6">
        <f>[2]RENewCap!M417</f>
        <v>300.87</v>
      </c>
      <c r="N76" s="6">
        <f>[2]RENewCap!N417</f>
        <v>0</v>
      </c>
      <c r="O76" s="6">
        <f>[2]RENewCap!O417</f>
        <v>198.78</v>
      </c>
      <c r="P76" s="6">
        <f>[2]RENewCap!P417</f>
        <v>774.33999999999992</v>
      </c>
      <c r="Q76" s="6">
        <f>[2]RENewCap!Q417</f>
        <v>1273.9899999999998</v>
      </c>
      <c r="R76" s="6"/>
      <c r="S76" s="6"/>
      <c r="T76" s="6"/>
    </row>
    <row r="78" spans="1:20" ht="14.45" x14ac:dyDescent="0.3">
      <c r="A78" t="str">
        <f>A32</f>
        <v>RE limited trade</v>
      </c>
      <c r="B78">
        <f>[1]Sum!B69</f>
        <v>2010</v>
      </c>
      <c r="C78" s="6">
        <f>[1]RENewCap!C397</f>
        <v>0</v>
      </c>
      <c r="D78" s="6">
        <f>[1]RENewCap!D397</f>
        <v>2</v>
      </c>
      <c r="E78" s="6">
        <f>[1]RENewCap!E397</f>
        <v>0</v>
      </c>
      <c r="F78" s="6">
        <f>[1]RENewCap!F397</f>
        <v>0</v>
      </c>
      <c r="G78" s="6">
        <f>[1]RENewCap!G397</f>
        <v>0</v>
      </c>
      <c r="H78" s="6">
        <f>[1]RENewCap!H397</f>
        <v>0</v>
      </c>
      <c r="I78" s="6">
        <f>[1]RENewCap!I397</f>
        <v>0</v>
      </c>
      <c r="J78" s="6">
        <f>[1]RENewCap!J397</f>
        <v>0</v>
      </c>
      <c r="K78" s="6">
        <f>[1]RENewCap!K397</f>
        <v>0</v>
      </c>
      <c r="L78" s="6">
        <f>[1]RENewCap!L397</f>
        <v>2</v>
      </c>
      <c r="M78" s="6">
        <f>[1]RENewCap!M397</f>
        <v>31.939999999999998</v>
      </c>
      <c r="N78" s="6">
        <f>[1]RENewCap!N397</f>
        <v>0</v>
      </c>
      <c r="O78" s="6">
        <f>[1]RENewCap!O397</f>
        <v>0</v>
      </c>
      <c r="P78" s="6">
        <f>[1]RENewCap!P397</f>
        <v>0</v>
      </c>
      <c r="Q78" s="6">
        <f>[1]RENewCap!Q397</f>
        <v>31.939999999999998</v>
      </c>
      <c r="R78" s="6"/>
      <c r="S78" s="6"/>
      <c r="T78" s="6"/>
    </row>
    <row r="79" spans="1:20" ht="14.45" x14ac:dyDescent="0.3">
      <c r="B79">
        <f>[1]Sum!B70</f>
        <v>2011</v>
      </c>
      <c r="C79" s="6">
        <f>[1]RENewCap!C398</f>
        <v>0</v>
      </c>
      <c r="D79" s="6">
        <f>[1]RENewCap!D398</f>
        <v>302.10000000000002</v>
      </c>
      <c r="E79" s="6">
        <f>[1]RENewCap!E398</f>
        <v>3033</v>
      </c>
      <c r="F79" s="6">
        <f>[1]RENewCap!F398</f>
        <v>0</v>
      </c>
      <c r="G79" s="6">
        <f>[1]RENewCap!G398</f>
        <v>0</v>
      </c>
      <c r="H79" s="6">
        <f>[1]RENewCap!H398</f>
        <v>0</v>
      </c>
      <c r="I79" s="6">
        <f>[1]RENewCap!I398</f>
        <v>0</v>
      </c>
      <c r="J79" s="6">
        <f>[1]RENewCap!J398</f>
        <v>0</v>
      </c>
      <c r="K79" s="6">
        <f>[1]RENewCap!K398</f>
        <v>0</v>
      </c>
      <c r="L79" s="6">
        <f>[1]RENewCap!L398</f>
        <v>3335.1</v>
      </c>
      <c r="M79" s="6">
        <f>[1]RENewCap!M398</f>
        <v>1309.6199999999999</v>
      </c>
      <c r="N79" s="6">
        <f>[1]RENewCap!N398</f>
        <v>0</v>
      </c>
      <c r="O79" s="6">
        <f>[1]RENewCap!O398</f>
        <v>0</v>
      </c>
      <c r="P79" s="6">
        <f>[1]RENewCap!P398</f>
        <v>0</v>
      </c>
      <c r="Q79" s="6">
        <f>[1]RENewCap!Q398</f>
        <v>1309.6199999999999</v>
      </c>
      <c r="R79" s="6"/>
      <c r="S79" s="6"/>
      <c r="T79" s="6"/>
    </row>
    <row r="80" spans="1:20" ht="14.45" x14ac:dyDescent="0.3">
      <c r="B80">
        <f>[1]Sum!B71</f>
        <v>2012</v>
      </c>
      <c r="C80" s="6">
        <f>[1]RENewCap!C399</f>
        <v>0</v>
      </c>
      <c r="D80" s="6">
        <f>[1]RENewCap!D399</f>
        <v>261.33999999999997</v>
      </c>
      <c r="E80" s="6">
        <f>[1]RENewCap!E399</f>
        <v>4366</v>
      </c>
      <c r="F80" s="6">
        <f>[1]RENewCap!F399</f>
        <v>0</v>
      </c>
      <c r="G80" s="6">
        <f>[1]RENewCap!G399</f>
        <v>0</v>
      </c>
      <c r="H80" s="6">
        <f>[1]RENewCap!H399</f>
        <v>30</v>
      </c>
      <c r="I80" s="6">
        <f>[1]RENewCap!I399</f>
        <v>40</v>
      </c>
      <c r="J80" s="6">
        <f>[1]RENewCap!J399</f>
        <v>0</v>
      </c>
      <c r="K80" s="6">
        <f>[1]RENewCap!K399</f>
        <v>1</v>
      </c>
      <c r="L80" s="6">
        <f>[1]RENewCap!L399</f>
        <v>4698.34</v>
      </c>
      <c r="M80" s="6">
        <f>[1]RENewCap!M399</f>
        <v>891.44999999999993</v>
      </c>
      <c r="N80" s="6">
        <f>[1]RENewCap!N399</f>
        <v>0</v>
      </c>
      <c r="O80" s="6">
        <f>[1]RENewCap!O399</f>
        <v>0</v>
      </c>
      <c r="P80" s="6">
        <f>[1]RENewCap!P399</f>
        <v>0</v>
      </c>
      <c r="Q80" s="6">
        <f>[1]RENewCap!Q399</f>
        <v>891.44999999999993</v>
      </c>
      <c r="R80" s="6"/>
      <c r="S80" s="6"/>
      <c r="T80" s="6"/>
    </row>
    <row r="81" spans="2:20" ht="14.45" x14ac:dyDescent="0.3">
      <c r="B81">
        <f>[1]Sum!B72</f>
        <v>2013</v>
      </c>
      <c r="C81" s="6">
        <f>[1]RENewCap!C400</f>
        <v>0</v>
      </c>
      <c r="D81" s="6">
        <f>[1]RENewCap!D400</f>
        <v>112.56</v>
      </c>
      <c r="E81" s="6">
        <f>[1]RENewCap!E400</f>
        <v>2384.2599999999998</v>
      </c>
      <c r="F81" s="6">
        <f>[1]RENewCap!F400</f>
        <v>0</v>
      </c>
      <c r="G81" s="6">
        <f>[1]RENewCap!G400</f>
        <v>384</v>
      </c>
      <c r="H81" s="6">
        <f>[1]RENewCap!H400</f>
        <v>35</v>
      </c>
      <c r="I81" s="6">
        <f>[1]RENewCap!I400</f>
        <v>104.75999999999999</v>
      </c>
      <c r="J81" s="6">
        <f>[1]RENewCap!J400</f>
        <v>0</v>
      </c>
      <c r="K81" s="6">
        <f>[1]RENewCap!K400</f>
        <v>20</v>
      </c>
      <c r="L81" s="6">
        <f>[1]RENewCap!L400</f>
        <v>3040.5799999999995</v>
      </c>
      <c r="M81" s="6">
        <f>[1]RENewCap!M400</f>
        <v>276.35000000000002</v>
      </c>
      <c r="N81" s="6">
        <f>[1]RENewCap!N400</f>
        <v>0</v>
      </c>
      <c r="O81" s="6">
        <f>[1]RENewCap!O400</f>
        <v>0</v>
      </c>
      <c r="P81" s="6">
        <f>[1]RENewCap!P400</f>
        <v>7.8000000000000007</v>
      </c>
      <c r="Q81" s="6">
        <f>[1]RENewCap!Q400</f>
        <v>284.14999999999998</v>
      </c>
      <c r="R81" s="6"/>
      <c r="S81" s="6"/>
      <c r="T81" s="6"/>
    </row>
    <row r="82" spans="2:20" ht="14.45" x14ac:dyDescent="0.3">
      <c r="B82">
        <f>[1]Sum!B73</f>
        <v>2014</v>
      </c>
      <c r="C82" s="6">
        <f>[1]RENewCap!C401</f>
        <v>0</v>
      </c>
      <c r="D82" s="6">
        <f>[1]RENewCap!D401</f>
        <v>142.02000000000001</v>
      </c>
      <c r="E82" s="6">
        <f>[1]RENewCap!E401</f>
        <v>865.65</v>
      </c>
      <c r="F82" s="6">
        <f>[1]RENewCap!F401</f>
        <v>0</v>
      </c>
      <c r="G82" s="6">
        <f>[1]RENewCap!G401</f>
        <v>6</v>
      </c>
      <c r="H82" s="6">
        <f>[1]RENewCap!H401</f>
        <v>247.2</v>
      </c>
      <c r="I82" s="6">
        <f>[1]RENewCap!I401</f>
        <v>171.09</v>
      </c>
      <c r="J82" s="6">
        <f>[1]RENewCap!J401</f>
        <v>0</v>
      </c>
      <c r="K82" s="6">
        <f>[1]RENewCap!K401</f>
        <v>417.09</v>
      </c>
      <c r="L82" s="6">
        <f>[1]RENewCap!L401</f>
        <v>1849.05</v>
      </c>
      <c r="M82" s="6">
        <f>[1]RENewCap!M401</f>
        <v>221.99</v>
      </c>
      <c r="N82" s="6">
        <f>[1]RENewCap!N401</f>
        <v>0</v>
      </c>
      <c r="O82" s="6">
        <f>[1]RENewCap!O401</f>
        <v>305.43000000000006</v>
      </c>
      <c r="P82" s="6">
        <f>[1]RENewCap!P401</f>
        <v>11.03</v>
      </c>
      <c r="Q82" s="6">
        <f>[1]RENewCap!Q401</f>
        <v>538.44999999999993</v>
      </c>
      <c r="R82" s="6"/>
      <c r="S82" s="6"/>
      <c r="T82" s="6"/>
    </row>
    <row r="83" spans="2:20" ht="14.45" x14ac:dyDescent="0.3">
      <c r="B83">
        <f>[1]Sum!B74</f>
        <v>2015</v>
      </c>
      <c r="C83" s="6">
        <f>[1]RENewCap!C402</f>
        <v>0</v>
      </c>
      <c r="D83" s="6">
        <f>[1]RENewCap!D402</f>
        <v>2</v>
      </c>
      <c r="E83" s="6">
        <f>[1]RENewCap!E402</f>
        <v>3165.5299999999997</v>
      </c>
      <c r="F83" s="6">
        <f>[1]RENewCap!F402</f>
        <v>0</v>
      </c>
      <c r="G83" s="6">
        <f>[1]RENewCap!G402</f>
        <v>557.41</v>
      </c>
      <c r="H83" s="6">
        <f>[1]RENewCap!H402</f>
        <v>227.5</v>
      </c>
      <c r="I83" s="6">
        <f>[1]RENewCap!I402</f>
        <v>38.24</v>
      </c>
      <c r="J83" s="6">
        <f>[1]RENewCap!J402</f>
        <v>124.63999999999999</v>
      </c>
      <c r="K83" s="6">
        <f>[1]RENewCap!K402</f>
        <v>506.02000000000004</v>
      </c>
      <c r="L83" s="6">
        <f>[1]RENewCap!L402</f>
        <v>4621.34</v>
      </c>
      <c r="M83" s="6">
        <f>[1]RENewCap!M402</f>
        <v>164.24</v>
      </c>
      <c r="N83" s="6">
        <f>[1]RENewCap!N402</f>
        <v>0</v>
      </c>
      <c r="O83" s="6">
        <f>[1]RENewCap!O402</f>
        <v>51.42</v>
      </c>
      <c r="P83" s="6">
        <f>[1]RENewCap!P402</f>
        <v>30.19</v>
      </c>
      <c r="Q83" s="6">
        <f>[1]RENewCap!Q402</f>
        <v>245.85000000000002</v>
      </c>
      <c r="R83" s="6"/>
      <c r="S83" s="6"/>
      <c r="T83" s="6"/>
    </row>
    <row r="84" spans="2:20" ht="14.45" x14ac:dyDescent="0.3">
      <c r="B84">
        <f>[1]Sum!B75</f>
        <v>2016</v>
      </c>
      <c r="C84" s="6">
        <f>[1]RENewCap!C403</f>
        <v>250</v>
      </c>
      <c r="D84" s="6">
        <f>[1]RENewCap!D403</f>
        <v>2</v>
      </c>
      <c r="E84" s="6">
        <f>[1]RENewCap!E403</f>
        <v>2624.4300000000003</v>
      </c>
      <c r="F84" s="6">
        <f>[1]RENewCap!F403</f>
        <v>0</v>
      </c>
      <c r="G84" s="6">
        <f>[1]RENewCap!G403</f>
        <v>26</v>
      </c>
      <c r="H84" s="6">
        <f>[1]RENewCap!H403</f>
        <v>110.4</v>
      </c>
      <c r="I84" s="6">
        <f>[1]RENewCap!I403</f>
        <v>294.35999999999996</v>
      </c>
      <c r="J84" s="6">
        <f>[1]RENewCap!J403</f>
        <v>0</v>
      </c>
      <c r="K84" s="6">
        <f>[1]RENewCap!K403</f>
        <v>10.45</v>
      </c>
      <c r="L84" s="6">
        <f>[1]RENewCap!L403</f>
        <v>3317.6400000000003</v>
      </c>
      <c r="M84" s="6">
        <f>[1]RENewCap!M403</f>
        <v>190.39</v>
      </c>
      <c r="N84" s="6">
        <f>[1]RENewCap!N403</f>
        <v>0</v>
      </c>
      <c r="O84" s="6">
        <f>[1]RENewCap!O403</f>
        <v>159.18</v>
      </c>
      <c r="P84" s="6">
        <f>[1]RENewCap!P403</f>
        <v>1.6</v>
      </c>
      <c r="Q84" s="6">
        <f>[1]RENewCap!Q403</f>
        <v>351.17</v>
      </c>
      <c r="R84" s="6"/>
      <c r="S84" s="6"/>
      <c r="T84" s="6"/>
    </row>
    <row r="85" spans="2:20" ht="14.45" x14ac:dyDescent="0.3">
      <c r="B85">
        <f>[1]Sum!B76</f>
        <v>2017</v>
      </c>
      <c r="C85" s="6">
        <f>[1]RENewCap!C404</f>
        <v>0</v>
      </c>
      <c r="D85" s="6">
        <f>[1]RENewCap!D404</f>
        <v>2</v>
      </c>
      <c r="E85" s="6">
        <f>[1]RENewCap!E404</f>
        <v>1700</v>
      </c>
      <c r="F85" s="6">
        <f>[1]RENewCap!F404</f>
        <v>0</v>
      </c>
      <c r="G85" s="6">
        <f>[1]RENewCap!G404</f>
        <v>3279.2</v>
      </c>
      <c r="H85" s="6">
        <f>[1]RENewCap!H404</f>
        <v>138.25</v>
      </c>
      <c r="I85" s="6">
        <f>[1]RENewCap!I404</f>
        <v>13.02</v>
      </c>
      <c r="J85" s="6">
        <f>[1]RENewCap!J404</f>
        <v>0</v>
      </c>
      <c r="K85" s="6">
        <f>[1]RENewCap!K404</f>
        <v>51.230000000000004</v>
      </c>
      <c r="L85" s="6">
        <f>[1]RENewCap!L404</f>
        <v>5183.7000000000007</v>
      </c>
      <c r="M85" s="6">
        <f>[1]RENewCap!M404</f>
        <v>193.04</v>
      </c>
      <c r="N85" s="6">
        <f>[1]RENewCap!N404</f>
        <v>0</v>
      </c>
      <c r="O85" s="6">
        <f>[1]RENewCap!O404</f>
        <v>173.66999999999996</v>
      </c>
      <c r="P85" s="6">
        <f>[1]RENewCap!P404</f>
        <v>0</v>
      </c>
      <c r="Q85" s="6">
        <f>[1]RENewCap!Q404</f>
        <v>366.71000000000004</v>
      </c>
      <c r="R85" s="6"/>
      <c r="S85" s="6"/>
      <c r="T85" s="6"/>
    </row>
    <row r="86" spans="2:20" ht="14.45" x14ac:dyDescent="0.3">
      <c r="B86">
        <f>[1]Sum!B77</f>
        <v>2018</v>
      </c>
      <c r="C86" s="6">
        <f>[1]RENewCap!C405</f>
        <v>112.02000000000001</v>
      </c>
      <c r="D86" s="6">
        <f>[1]RENewCap!D405</f>
        <v>2</v>
      </c>
      <c r="E86" s="6">
        <f>[1]RENewCap!E405</f>
        <v>1800</v>
      </c>
      <c r="F86" s="6">
        <f>[1]RENewCap!F405</f>
        <v>0</v>
      </c>
      <c r="G86" s="6">
        <f>[1]RENewCap!G405</f>
        <v>1003.46</v>
      </c>
      <c r="H86" s="6">
        <f>[1]RENewCap!H405</f>
        <v>197.66</v>
      </c>
      <c r="I86" s="6">
        <f>[1]RENewCap!I405</f>
        <v>6.75</v>
      </c>
      <c r="J86" s="6">
        <f>[1]RENewCap!J405</f>
        <v>0</v>
      </c>
      <c r="K86" s="6">
        <f>[1]RENewCap!K405</f>
        <v>15.28</v>
      </c>
      <c r="L86" s="6">
        <f>[1]RENewCap!L405</f>
        <v>3137.17</v>
      </c>
      <c r="M86" s="6">
        <f>[1]RENewCap!M405</f>
        <v>198.94</v>
      </c>
      <c r="N86" s="6">
        <f>[1]RENewCap!N405</f>
        <v>0</v>
      </c>
      <c r="O86" s="6">
        <f>[1]RENewCap!O405</f>
        <v>134.63</v>
      </c>
      <c r="P86" s="6">
        <f>[1]RENewCap!P405</f>
        <v>4.13</v>
      </c>
      <c r="Q86" s="6">
        <f>[1]RENewCap!Q405</f>
        <v>337.70000000000005</v>
      </c>
      <c r="R86" s="6"/>
      <c r="S86" s="6"/>
      <c r="T86" s="6"/>
    </row>
    <row r="87" spans="2:20" ht="14.45" x14ac:dyDescent="0.3">
      <c r="B87">
        <f>[1]Sum!B78</f>
        <v>2019</v>
      </c>
      <c r="C87" s="6">
        <f>[1]RENewCap!C406</f>
        <v>0</v>
      </c>
      <c r="D87" s="6">
        <f>[1]RENewCap!D406</f>
        <v>2</v>
      </c>
      <c r="E87" s="6">
        <f>[1]RENewCap!E406</f>
        <v>1902.18</v>
      </c>
      <c r="F87" s="6">
        <f>[1]RENewCap!F406</f>
        <v>0</v>
      </c>
      <c r="G87" s="6">
        <f>[1]RENewCap!G406</f>
        <v>586</v>
      </c>
      <c r="H87" s="6">
        <f>[1]RENewCap!H406</f>
        <v>87.38</v>
      </c>
      <c r="I87" s="6">
        <f>[1]RENewCap!I406</f>
        <v>175.18</v>
      </c>
      <c r="J87" s="6">
        <f>[1]RENewCap!J406</f>
        <v>0</v>
      </c>
      <c r="K87" s="6">
        <f>[1]RENewCap!K406</f>
        <v>16.66</v>
      </c>
      <c r="L87" s="6">
        <f>[1]RENewCap!L406</f>
        <v>2769.3999999999996</v>
      </c>
      <c r="M87" s="6">
        <f>[1]RENewCap!M406</f>
        <v>193.54</v>
      </c>
      <c r="N87" s="6">
        <f>[1]RENewCap!N406</f>
        <v>0</v>
      </c>
      <c r="O87" s="6">
        <f>[1]RENewCap!O406</f>
        <v>91.579999999999984</v>
      </c>
      <c r="P87" s="6">
        <f>[1]RENewCap!P406</f>
        <v>7.6</v>
      </c>
      <c r="Q87" s="6">
        <f>[1]RENewCap!Q406</f>
        <v>292.71999999999997</v>
      </c>
      <c r="R87" s="6"/>
      <c r="S87" s="6"/>
      <c r="T87" s="6"/>
    </row>
    <row r="88" spans="2:20" ht="14.45" x14ac:dyDescent="0.3">
      <c r="B88">
        <f>[1]Sum!B79</f>
        <v>2020</v>
      </c>
      <c r="C88" s="6">
        <f>[1]RENewCap!C407</f>
        <v>5.31</v>
      </c>
      <c r="D88" s="6">
        <f>[1]RENewCap!D407</f>
        <v>2</v>
      </c>
      <c r="E88" s="6">
        <f>[1]RENewCap!E407</f>
        <v>1040.33</v>
      </c>
      <c r="F88" s="6">
        <f>[1]RENewCap!F407</f>
        <v>0</v>
      </c>
      <c r="G88" s="6">
        <f>[1]RENewCap!G407</f>
        <v>1626.6</v>
      </c>
      <c r="H88" s="6">
        <f>[1]RENewCap!H407</f>
        <v>92.06</v>
      </c>
      <c r="I88" s="6">
        <f>[1]RENewCap!I407</f>
        <v>355.40999999999997</v>
      </c>
      <c r="J88" s="6">
        <f>[1]RENewCap!J407</f>
        <v>0</v>
      </c>
      <c r="K88" s="6">
        <f>[1]RENewCap!K407</f>
        <v>17.600000000000001</v>
      </c>
      <c r="L88" s="6">
        <f>[1]RENewCap!L407</f>
        <v>3139.31</v>
      </c>
      <c r="M88" s="6">
        <f>[1]RENewCap!M407</f>
        <v>161.43999999999997</v>
      </c>
      <c r="N88" s="6">
        <f>[1]RENewCap!N407</f>
        <v>0</v>
      </c>
      <c r="O88" s="6">
        <f>[1]RENewCap!O407</f>
        <v>159.29</v>
      </c>
      <c r="P88" s="6">
        <f>[1]RENewCap!P407</f>
        <v>10</v>
      </c>
      <c r="Q88" s="6">
        <f>[1]RENewCap!Q407</f>
        <v>330.73</v>
      </c>
      <c r="R88" s="6"/>
      <c r="S88" s="6"/>
      <c r="T88" s="6"/>
    </row>
    <row r="89" spans="2:20" ht="14.45" x14ac:dyDescent="0.3">
      <c r="B89">
        <f>[1]Sum!B80</f>
        <v>2021</v>
      </c>
      <c r="C89" s="6">
        <f>[1]RENewCap!C408</f>
        <v>0</v>
      </c>
      <c r="D89" s="6">
        <f>[1]RENewCap!D408</f>
        <v>2</v>
      </c>
      <c r="E89" s="6">
        <f>[1]RENewCap!E408</f>
        <v>107.1</v>
      </c>
      <c r="F89" s="6">
        <f>[1]RENewCap!F408</f>
        <v>0</v>
      </c>
      <c r="G89" s="6">
        <f>[1]RENewCap!G408</f>
        <v>1588</v>
      </c>
      <c r="H89" s="6">
        <f>[1]RENewCap!H408</f>
        <v>107.19</v>
      </c>
      <c r="I89" s="6">
        <f>[1]RENewCap!I408</f>
        <v>266.36</v>
      </c>
      <c r="J89" s="6">
        <f>[1]RENewCap!J408</f>
        <v>0</v>
      </c>
      <c r="K89" s="6">
        <f>[1]RENewCap!K408</f>
        <v>29.840000000000003</v>
      </c>
      <c r="L89" s="6">
        <f>[1]RENewCap!L408</f>
        <v>2100.4899999999998</v>
      </c>
      <c r="M89" s="6">
        <f>[1]RENewCap!M408</f>
        <v>1483.2499999999998</v>
      </c>
      <c r="N89" s="6">
        <f>[1]RENewCap!N408</f>
        <v>0</v>
      </c>
      <c r="O89" s="6">
        <f>[1]RENewCap!O408</f>
        <v>194.25000000000003</v>
      </c>
      <c r="P89" s="6">
        <f>[1]RENewCap!P408</f>
        <v>2.2000000000000002</v>
      </c>
      <c r="Q89" s="6">
        <f>[1]RENewCap!Q408</f>
        <v>1679.7</v>
      </c>
      <c r="R89" s="6"/>
      <c r="S89" s="6"/>
      <c r="T89" s="6"/>
    </row>
    <row r="90" spans="2:20" ht="14.45" x14ac:dyDescent="0.3">
      <c r="B90">
        <f>[1]Sum!B81</f>
        <v>2022</v>
      </c>
      <c r="C90" s="6">
        <f>[1]RENewCap!C409</f>
        <v>0</v>
      </c>
      <c r="D90" s="6">
        <f>[1]RENewCap!D409</f>
        <v>2</v>
      </c>
      <c r="E90" s="6">
        <f>[1]RENewCap!E409</f>
        <v>1.1100000000000001</v>
      </c>
      <c r="F90" s="6">
        <f>[1]RENewCap!F409</f>
        <v>0</v>
      </c>
      <c r="G90" s="6">
        <f>[1]RENewCap!G409</f>
        <v>1666.3600000000001</v>
      </c>
      <c r="H90" s="6">
        <f>[1]RENewCap!H409</f>
        <v>99.740000000000009</v>
      </c>
      <c r="I90" s="6">
        <f>[1]RENewCap!I409</f>
        <v>64.13</v>
      </c>
      <c r="J90" s="6">
        <f>[1]RENewCap!J409</f>
        <v>0.17</v>
      </c>
      <c r="K90" s="6">
        <f>[1]RENewCap!K409</f>
        <v>45.7</v>
      </c>
      <c r="L90" s="6">
        <f>[1]RENewCap!L409</f>
        <v>1879.21</v>
      </c>
      <c r="M90" s="6">
        <f>[1]RENewCap!M409</f>
        <v>1069.9099999999999</v>
      </c>
      <c r="N90" s="6">
        <f>[1]RENewCap!N409</f>
        <v>0</v>
      </c>
      <c r="O90" s="6">
        <f>[1]RENewCap!O409</f>
        <v>261.91999999999996</v>
      </c>
      <c r="P90" s="6">
        <f>[1]RENewCap!P409</f>
        <v>11.02</v>
      </c>
      <c r="Q90" s="6">
        <f>[1]RENewCap!Q409</f>
        <v>1342.8500000000001</v>
      </c>
      <c r="R90" s="6"/>
      <c r="S90" s="6"/>
      <c r="T90" s="6"/>
    </row>
    <row r="91" spans="2:20" ht="14.45" x14ac:dyDescent="0.3">
      <c r="B91">
        <f>[1]Sum!B82</f>
        <v>2023</v>
      </c>
      <c r="C91" s="6">
        <f>[1]RENewCap!C410</f>
        <v>0</v>
      </c>
      <c r="D91" s="6">
        <f>[1]RENewCap!D410</f>
        <v>2</v>
      </c>
      <c r="E91" s="6">
        <f>[1]RENewCap!E410</f>
        <v>1.1299999999999999</v>
      </c>
      <c r="F91" s="6">
        <f>[1]RENewCap!F410</f>
        <v>0</v>
      </c>
      <c r="G91" s="6">
        <f>[1]RENewCap!G410</f>
        <v>1591.0900000000001</v>
      </c>
      <c r="H91" s="6">
        <f>[1]RENewCap!H410</f>
        <v>487.59000000000003</v>
      </c>
      <c r="I91" s="6">
        <f>[1]RENewCap!I410</f>
        <v>531.69000000000005</v>
      </c>
      <c r="J91" s="6">
        <f>[1]RENewCap!J410</f>
        <v>0.74</v>
      </c>
      <c r="K91" s="6">
        <f>[1]RENewCap!K410</f>
        <v>26.86</v>
      </c>
      <c r="L91" s="6">
        <f>[1]RENewCap!L410</f>
        <v>2641.1000000000004</v>
      </c>
      <c r="M91" s="6">
        <f>[1]RENewCap!M410</f>
        <v>261.35000000000002</v>
      </c>
      <c r="N91" s="6">
        <f>[1]RENewCap!N410</f>
        <v>0</v>
      </c>
      <c r="O91" s="6">
        <f>[1]RENewCap!O410</f>
        <v>207.13000000000002</v>
      </c>
      <c r="P91" s="6">
        <f>[1]RENewCap!P410</f>
        <v>2.52</v>
      </c>
      <c r="Q91" s="6">
        <f>[1]RENewCap!Q410</f>
        <v>470.99999999999994</v>
      </c>
      <c r="R91" s="6"/>
      <c r="S91" s="6"/>
      <c r="T91" s="6"/>
    </row>
    <row r="92" spans="2:20" ht="14.45" x14ac:dyDescent="0.3">
      <c r="B92">
        <f>[1]Sum!B83</f>
        <v>2024</v>
      </c>
      <c r="C92" s="6">
        <f>[1]RENewCap!C411</f>
        <v>0</v>
      </c>
      <c r="D92" s="6">
        <f>[1]RENewCap!D411</f>
        <v>2</v>
      </c>
      <c r="E92" s="6">
        <f>[1]RENewCap!E411</f>
        <v>0</v>
      </c>
      <c r="F92" s="6">
        <f>[1]RENewCap!F411</f>
        <v>0</v>
      </c>
      <c r="G92" s="6">
        <f>[1]RENewCap!G411</f>
        <v>1148.4100000000001</v>
      </c>
      <c r="H92" s="6">
        <f>[1]RENewCap!H411</f>
        <v>509.72</v>
      </c>
      <c r="I92" s="6">
        <f>[1]RENewCap!I411</f>
        <v>566.65999999999985</v>
      </c>
      <c r="J92" s="6">
        <f>[1]RENewCap!J411</f>
        <v>67.010000000000005</v>
      </c>
      <c r="K92" s="6">
        <f>[1]RENewCap!K411</f>
        <v>28.18</v>
      </c>
      <c r="L92" s="6">
        <f>[1]RENewCap!L411</f>
        <v>2321.98</v>
      </c>
      <c r="M92" s="6">
        <f>[1]RENewCap!M411</f>
        <v>150.24</v>
      </c>
      <c r="N92" s="6">
        <f>[1]RENewCap!N411</f>
        <v>0</v>
      </c>
      <c r="O92" s="6">
        <f>[1]RENewCap!O411</f>
        <v>245.06</v>
      </c>
      <c r="P92" s="6">
        <f>[1]RENewCap!P411</f>
        <v>4.34</v>
      </c>
      <c r="Q92" s="6">
        <f>[1]RENewCap!Q411</f>
        <v>399.64000000000004</v>
      </c>
      <c r="R92" s="6"/>
      <c r="S92" s="6"/>
      <c r="T92" s="6"/>
    </row>
    <row r="93" spans="2:20" ht="14.45" x14ac:dyDescent="0.3">
      <c r="B93">
        <f>[1]Sum!B84</f>
        <v>2025</v>
      </c>
      <c r="C93" s="6">
        <f>[1]RENewCap!C412</f>
        <v>0</v>
      </c>
      <c r="D93" s="6">
        <f>[1]RENewCap!D412</f>
        <v>2</v>
      </c>
      <c r="E93" s="6">
        <f>[1]RENewCap!E412</f>
        <v>0</v>
      </c>
      <c r="F93" s="6">
        <f>[1]RENewCap!F412</f>
        <v>0</v>
      </c>
      <c r="G93" s="6">
        <f>[1]RENewCap!G412</f>
        <v>1089.8400000000001</v>
      </c>
      <c r="H93" s="6">
        <f>[1]RENewCap!H412</f>
        <v>102</v>
      </c>
      <c r="I93" s="6">
        <f>[1]RENewCap!I412</f>
        <v>112.14000000000001</v>
      </c>
      <c r="J93" s="6">
        <f>[1]RENewCap!J412</f>
        <v>77.830000000000013</v>
      </c>
      <c r="K93" s="6">
        <f>[1]RENewCap!K412</f>
        <v>23.94</v>
      </c>
      <c r="L93" s="6">
        <f>[1]RENewCap!L412</f>
        <v>1407.75</v>
      </c>
      <c r="M93" s="6">
        <f>[1]RENewCap!M412</f>
        <v>232.32</v>
      </c>
      <c r="N93" s="6">
        <f>[1]RENewCap!N412</f>
        <v>0</v>
      </c>
      <c r="O93" s="6">
        <f>[1]RENewCap!O412</f>
        <v>124.02</v>
      </c>
      <c r="P93" s="6">
        <f>[1]RENewCap!P412</f>
        <v>0.54</v>
      </c>
      <c r="Q93" s="6">
        <f>[1]RENewCap!Q412</f>
        <v>356.88</v>
      </c>
      <c r="R93" s="6"/>
      <c r="S93" s="6"/>
      <c r="T93" s="6"/>
    </row>
    <row r="94" spans="2:20" ht="14.45" x14ac:dyDescent="0.3">
      <c r="B94">
        <f>[1]Sum!B85</f>
        <v>2026</v>
      </c>
      <c r="C94" s="6">
        <f>[1]RENewCap!C413</f>
        <v>0</v>
      </c>
      <c r="D94" s="6">
        <f>[1]RENewCap!D413</f>
        <v>2</v>
      </c>
      <c r="E94" s="6">
        <f>[1]RENewCap!E413</f>
        <v>0</v>
      </c>
      <c r="F94" s="6">
        <f>[1]RENewCap!F413</f>
        <v>0</v>
      </c>
      <c r="G94" s="6">
        <f>[1]RENewCap!G413</f>
        <v>1169.7</v>
      </c>
      <c r="H94" s="6">
        <f>[1]RENewCap!H413</f>
        <v>304.63</v>
      </c>
      <c r="I94" s="6">
        <f>[1]RENewCap!I413</f>
        <v>94.420000000000016</v>
      </c>
      <c r="J94" s="6">
        <f>[1]RENewCap!J413</f>
        <v>77.740000000000009</v>
      </c>
      <c r="K94" s="6">
        <f>[1]RENewCap!K413</f>
        <v>24.45</v>
      </c>
      <c r="L94" s="6">
        <f>[1]RENewCap!L413</f>
        <v>1672.9399999999998</v>
      </c>
      <c r="M94" s="6">
        <f>[1]RENewCap!M413</f>
        <v>214.34999999999997</v>
      </c>
      <c r="N94" s="6">
        <f>[1]RENewCap!N413</f>
        <v>0</v>
      </c>
      <c r="O94" s="6">
        <f>[1]RENewCap!O413</f>
        <v>226.36</v>
      </c>
      <c r="P94" s="6">
        <f>[1]RENewCap!P413</f>
        <v>40.630000000000003</v>
      </c>
      <c r="Q94" s="6">
        <f>[1]RENewCap!Q413</f>
        <v>481.34000000000003</v>
      </c>
      <c r="R94" s="6"/>
      <c r="S94" s="6"/>
      <c r="T94" s="6"/>
    </row>
    <row r="95" spans="2:20" ht="14.45" x14ac:dyDescent="0.3">
      <c r="B95">
        <f>[1]Sum!B86</f>
        <v>2027</v>
      </c>
      <c r="C95" s="6">
        <f>[1]RENewCap!C414</f>
        <v>0</v>
      </c>
      <c r="D95" s="6">
        <f>[1]RENewCap!D414</f>
        <v>2</v>
      </c>
      <c r="E95" s="6">
        <f>[1]RENewCap!E414</f>
        <v>114.04</v>
      </c>
      <c r="F95" s="6">
        <f>[1]RENewCap!F414</f>
        <v>0</v>
      </c>
      <c r="G95" s="6">
        <f>[1]RENewCap!G414</f>
        <v>156.9</v>
      </c>
      <c r="H95" s="6">
        <f>[1]RENewCap!H414</f>
        <v>110.25000000000001</v>
      </c>
      <c r="I95" s="6">
        <f>[1]RENewCap!I414</f>
        <v>540.09000000000015</v>
      </c>
      <c r="J95" s="6">
        <f>[1]RENewCap!J414</f>
        <v>76.97999999999999</v>
      </c>
      <c r="K95" s="6">
        <f>[1]RENewCap!K414</f>
        <v>42.44</v>
      </c>
      <c r="L95" s="6">
        <f>[1]RENewCap!L414</f>
        <v>1042.7</v>
      </c>
      <c r="M95" s="6">
        <f>[1]RENewCap!M414</f>
        <v>301.89</v>
      </c>
      <c r="N95" s="6">
        <f>[1]RENewCap!N414</f>
        <v>0</v>
      </c>
      <c r="O95" s="6">
        <f>[1]RENewCap!O414</f>
        <v>279.77999999999997</v>
      </c>
      <c r="P95" s="6">
        <f>[1]RENewCap!P414</f>
        <v>206.68</v>
      </c>
      <c r="Q95" s="6">
        <f>[1]RENewCap!Q414</f>
        <v>788.35</v>
      </c>
      <c r="R95" s="6"/>
      <c r="S95" s="6"/>
      <c r="T95" s="6"/>
    </row>
    <row r="96" spans="2:20" ht="14.45" x14ac:dyDescent="0.3">
      <c r="B96">
        <f>[1]Sum!B87</f>
        <v>2028</v>
      </c>
      <c r="C96" s="6">
        <f>[1]RENewCap!C415</f>
        <v>0</v>
      </c>
      <c r="D96" s="6">
        <f>[1]RENewCap!D415</f>
        <v>2</v>
      </c>
      <c r="E96" s="6">
        <f>[1]RENewCap!E415</f>
        <v>233.98</v>
      </c>
      <c r="F96" s="6">
        <f>[1]RENewCap!F415</f>
        <v>0</v>
      </c>
      <c r="G96" s="6">
        <f>[1]RENewCap!G415</f>
        <v>249.86</v>
      </c>
      <c r="H96" s="6">
        <f>[1]RENewCap!H415</f>
        <v>34.57</v>
      </c>
      <c r="I96" s="6">
        <f>[1]RENewCap!I415</f>
        <v>367.87999999999994</v>
      </c>
      <c r="J96" s="6">
        <f>[1]RENewCap!J415</f>
        <v>73.260000000000005</v>
      </c>
      <c r="K96" s="6">
        <f>[1]RENewCap!K415</f>
        <v>32.64</v>
      </c>
      <c r="L96" s="6">
        <f>[1]RENewCap!L415</f>
        <v>994.19000000000017</v>
      </c>
      <c r="M96" s="6">
        <f>[1]RENewCap!M415</f>
        <v>257.39</v>
      </c>
      <c r="N96" s="6">
        <f>[1]RENewCap!N415</f>
        <v>0</v>
      </c>
      <c r="O96" s="6">
        <f>[1]RENewCap!O415</f>
        <v>261.61999999999995</v>
      </c>
      <c r="P96" s="6">
        <f>[1]RENewCap!P415</f>
        <v>159.41</v>
      </c>
      <c r="Q96" s="6">
        <f>[1]RENewCap!Q415</f>
        <v>678.41999999999985</v>
      </c>
      <c r="R96" s="6"/>
      <c r="S96" s="6"/>
      <c r="T96" s="6"/>
    </row>
    <row r="97" spans="1:27" ht="14.45" x14ac:dyDescent="0.3">
      <c r="B97">
        <f>[1]Sum!B88</f>
        <v>2029</v>
      </c>
      <c r="C97" s="6">
        <f>[1]RENewCap!C416</f>
        <v>0</v>
      </c>
      <c r="D97" s="6">
        <f>[1]RENewCap!D416</f>
        <v>2</v>
      </c>
      <c r="E97" s="6">
        <f>[1]RENewCap!E416</f>
        <v>0</v>
      </c>
      <c r="F97" s="6">
        <f>[1]RENewCap!F416</f>
        <v>0</v>
      </c>
      <c r="G97" s="6">
        <f>[1]RENewCap!G416</f>
        <v>86.59</v>
      </c>
      <c r="H97" s="6">
        <f>[1]RENewCap!H416</f>
        <v>40.69</v>
      </c>
      <c r="I97" s="6">
        <f>[1]RENewCap!I416</f>
        <v>136.53</v>
      </c>
      <c r="J97" s="6">
        <f>[1]RENewCap!J416</f>
        <v>839.78</v>
      </c>
      <c r="K97" s="6">
        <f>[1]RENewCap!K416</f>
        <v>34.49</v>
      </c>
      <c r="L97" s="6">
        <f>[1]RENewCap!L416</f>
        <v>1140.08</v>
      </c>
      <c r="M97" s="6">
        <f>[1]RENewCap!M416</f>
        <v>320.58</v>
      </c>
      <c r="N97" s="6">
        <f>[1]RENewCap!N416</f>
        <v>0</v>
      </c>
      <c r="O97" s="6">
        <f>[1]RENewCap!O416</f>
        <v>271.46999999999997</v>
      </c>
      <c r="P97" s="6">
        <f>[1]RENewCap!P416</f>
        <v>194.55</v>
      </c>
      <c r="Q97" s="6">
        <f>[1]RENewCap!Q416</f>
        <v>786.6</v>
      </c>
      <c r="R97" s="6"/>
      <c r="S97" s="6"/>
      <c r="T97" s="6"/>
    </row>
    <row r="98" spans="1:27" ht="14.45" x14ac:dyDescent="0.3">
      <c r="B98">
        <f>[1]Sum!B89</f>
        <v>2030</v>
      </c>
      <c r="C98" s="6">
        <f>[1]RENewCap!C417</f>
        <v>0</v>
      </c>
      <c r="D98" s="6">
        <f>[1]RENewCap!D417</f>
        <v>2</v>
      </c>
      <c r="E98" s="6">
        <f>[1]RENewCap!E417</f>
        <v>186.98999999999998</v>
      </c>
      <c r="F98" s="6">
        <f>[1]RENewCap!F417</f>
        <v>0</v>
      </c>
      <c r="G98" s="6">
        <f>[1]RENewCap!G417</f>
        <v>112.5</v>
      </c>
      <c r="H98" s="6">
        <f>[1]RENewCap!H417</f>
        <v>0</v>
      </c>
      <c r="I98" s="6">
        <f>[1]RENewCap!I417</f>
        <v>59.04</v>
      </c>
      <c r="J98" s="6">
        <f>[1]RENewCap!J417</f>
        <v>223.39</v>
      </c>
      <c r="K98" s="6">
        <f>[1]RENewCap!K417</f>
        <v>30.63</v>
      </c>
      <c r="L98" s="6">
        <f>[1]RENewCap!L417</f>
        <v>614.54999999999995</v>
      </c>
      <c r="M98" s="6">
        <f>[1]RENewCap!M417</f>
        <v>187.36</v>
      </c>
      <c r="N98" s="6">
        <f>[1]RENewCap!N417</f>
        <v>0</v>
      </c>
      <c r="O98" s="6">
        <f>[1]RENewCap!O417</f>
        <v>198.58</v>
      </c>
      <c r="P98" s="6">
        <f>[1]RENewCap!P417</f>
        <v>953.67000000000007</v>
      </c>
      <c r="Q98" s="6">
        <f>[1]RENewCap!Q417</f>
        <v>1339.61</v>
      </c>
      <c r="R98" s="6"/>
      <c r="S98" s="6"/>
      <c r="T98" s="6"/>
    </row>
    <row r="100" spans="1:27" ht="18" thickBot="1" x14ac:dyDescent="0.4">
      <c r="C100" s="4" t="s">
        <v>8</v>
      </c>
      <c r="D100" s="11"/>
      <c r="E100" s="11"/>
      <c r="T100" s="10"/>
      <c r="X100" t="str">
        <f>K101</f>
        <v>Average Generation cost ($/MWh)</v>
      </c>
    </row>
    <row r="101" spans="1:27" ht="60" customHeight="1" thickTop="1" x14ac:dyDescent="0.3">
      <c r="C101" s="12" t="s">
        <v>24</v>
      </c>
      <c r="D101" s="12" t="s">
        <v>39</v>
      </c>
      <c r="E101" s="12" t="s">
        <v>26</v>
      </c>
      <c r="F101" s="12" t="s">
        <v>21</v>
      </c>
      <c r="G101" s="12" t="s">
        <v>22</v>
      </c>
      <c r="H101" s="12" t="s">
        <v>46</v>
      </c>
      <c r="I101" s="12" t="s">
        <v>40</v>
      </c>
      <c r="J101" s="12" t="s">
        <v>23</v>
      </c>
      <c r="K101" s="12" t="s">
        <v>9</v>
      </c>
      <c r="L101" s="12" t="s">
        <v>25</v>
      </c>
      <c r="M101" s="12" t="s">
        <v>20</v>
      </c>
      <c r="N101" s="12" t="s">
        <v>41</v>
      </c>
      <c r="O101" s="12" t="s">
        <v>42</v>
      </c>
      <c r="P101" s="12" t="s">
        <v>43</v>
      </c>
      <c r="Q101" s="15" t="s">
        <v>19</v>
      </c>
      <c r="Z101" t="str">
        <f>A103</f>
        <v>Renewable</v>
      </c>
      <c r="AA101" t="str">
        <f>A125</f>
        <v>RE limited trade</v>
      </c>
    </row>
    <row r="102" spans="1:27" ht="15" customHeight="1" x14ac:dyDescent="0.3">
      <c r="C102" s="12" t="s">
        <v>17</v>
      </c>
      <c r="D102" s="12" t="s">
        <v>17</v>
      </c>
      <c r="E102" s="12" t="s">
        <v>17</v>
      </c>
      <c r="F102" s="12" t="s">
        <v>17</v>
      </c>
      <c r="G102" s="12" t="s">
        <v>17</v>
      </c>
      <c r="H102" s="12" t="s">
        <v>17</v>
      </c>
      <c r="I102" s="12" t="s">
        <v>17</v>
      </c>
      <c r="J102" s="12" t="s">
        <v>17</v>
      </c>
      <c r="K102" s="12" t="s">
        <v>18</v>
      </c>
      <c r="L102" s="12" t="s">
        <v>17</v>
      </c>
      <c r="M102" s="12" t="s">
        <v>17</v>
      </c>
      <c r="N102" s="12" t="s">
        <v>44</v>
      </c>
      <c r="O102" s="12" t="s">
        <v>44</v>
      </c>
      <c r="P102" s="12" t="s">
        <v>45</v>
      </c>
      <c r="Q102" s="15" t="s">
        <v>17</v>
      </c>
      <c r="Z102" t="s">
        <v>18</v>
      </c>
      <c r="AA102" t="s">
        <v>18</v>
      </c>
    </row>
    <row r="103" spans="1:27" x14ac:dyDescent="0.25">
      <c r="A103" t="s">
        <v>16</v>
      </c>
      <c r="B103">
        <f>[2]Sum!B130</f>
        <v>2010</v>
      </c>
      <c r="C103" s="10">
        <f>[2]Sum!D130/1000</f>
        <v>3.2173322377990893E-3</v>
      </c>
      <c r="D103" s="10">
        <f>[2]Sum!H130/1000</f>
        <v>2.0808256092000006E-2</v>
      </c>
      <c r="E103" s="10">
        <f>[2]Sum!I130/1000</f>
        <v>0</v>
      </c>
      <c r="F103" s="10">
        <f>[2]Sum!E130/1000</f>
        <v>4.6269203099999991</v>
      </c>
      <c r="G103" s="10">
        <f>([2]Sum!L130-SUM([2]Sum!G130:I130))/1000</f>
        <v>9.0949470177292826E-16</v>
      </c>
      <c r="H103" s="10">
        <f>[2]Sum!C130/1000</f>
        <v>0.80845860771004474</v>
      </c>
      <c r="I103" s="10">
        <f>(N103-O103)*P103/1000</f>
        <v>0</v>
      </c>
      <c r="J103" s="10">
        <f>[2]Sum!L130/1000</f>
        <v>5.4594045060398448</v>
      </c>
      <c r="K103" s="11">
        <f>[2]Sum!O130</f>
        <v>139.28564555477871</v>
      </c>
      <c r="L103" s="10">
        <f>[2]Sum!T130/1000</f>
        <v>0.25014904170398544</v>
      </c>
      <c r="M103" s="10">
        <f>L103</f>
        <v>0.25014904170398544</v>
      </c>
      <c r="N103" s="6">
        <f>[2]Sum!$L101/1000</f>
        <v>26.421951486532798</v>
      </c>
      <c r="O103" s="6">
        <f>[5]Sum!$L101/1000</f>
        <v>26.421951486532798</v>
      </c>
      <c r="P103">
        <v>0</v>
      </c>
      <c r="Q103" s="16">
        <f>NPV(0.1,J103:J123)</f>
        <v>128.30584047281229</v>
      </c>
      <c r="Y103">
        <f t="shared" ref="Y103:Y123" si="0">B103</f>
        <v>2010</v>
      </c>
      <c r="Z103" s="11">
        <f t="shared" ref="Z103:Z123" si="1">K103</f>
        <v>139.28564555477871</v>
      </c>
      <c r="AA103" s="11">
        <f t="shared" ref="AA103:AA123" si="2">K125</f>
        <v>139.28597855040201</v>
      </c>
    </row>
    <row r="104" spans="1:27" x14ac:dyDescent="0.25">
      <c r="B104">
        <f>[2]Sum!B131</f>
        <v>2011</v>
      </c>
      <c r="C104" s="10">
        <f>[2]Sum!D131/1000</f>
        <v>0.36047277247809978</v>
      </c>
      <c r="D104" s="10">
        <f>[2]Sum!H131/1000</f>
        <v>0.38792536836599995</v>
      </c>
      <c r="E104" s="10">
        <f>[2]Sum!I131/1000</f>
        <v>0</v>
      </c>
      <c r="F104" s="10">
        <f>[2]Sum!E131/1000</f>
        <v>6.3252881100000007</v>
      </c>
      <c r="G104" s="10">
        <f>([2]Sum!L131-SUM([2]Sum!G131:I131))/1000</f>
        <v>9.0949470177292826E-16</v>
      </c>
      <c r="H104" s="10">
        <f>[2]Sum!C131/1000</f>
        <v>0.83162466922006828</v>
      </c>
      <c r="I104" s="10">
        <f t="shared" ref="I104:I123" si="3">(N104-O104)*P104/1000</f>
        <v>0</v>
      </c>
      <c r="J104" s="10">
        <f>[2]Sum!L131/1000</f>
        <v>7.9053109200641671</v>
      </c>
      <c r="K104" s="11">
        <f>[2]Sum!O131</f>
        <v>145.83828979653558</v>
      </c>
      <c r="L104" s="10">
        <f>[2]Sum!T131/1000</f>
        <v>7.1870134679757225</v>
      </c>
      <c r="M104" s="10">
        <f t="shared" ref="M104:M123" si="4">M103+L104</f>
        <v>7.437162509679708</v>
      </c>
      <c r="N104" s="6">
        <f>[2]Sum!$L102/1000</f>
        <v>38.70506151566881</v>
      </c>
      <c r="O104" s="6">
        <f>[5]Sum!$L102/1000</f>
        <v>38.707280593612808</v>
      </c>
      <c r="P104">
        <v>0</v>
      </c>
      <c r="Q104" s="10">
        <f>SUM(J103:J123)</f>
        <v>383.81078562568996</v>
      </c>
      <c r="Y104">
        <f t="shared" si="0"/>
        <v>2011</v>
      </c>
      <c r="Z104" s="11">
        <f t="shared" si="1"/>
        <v>145.83828979653558</v>
      </c>
      <c r="AA104" s="11">
        <f t="shared" si="2"/>
        <v>145.97984672918332</v>
      </c>
    </row>
    <row r="105" spans="1:27" x14ac:dyDescent="0.25">
      <c r="B105">
        <f>[2]Sum!B132</f>
        <v>2012</v>
      </c>
      <c r="C105" s="10">
        <f>[2]Sum!D132/1000</f>
        <v>0.78124605398523972</v>
      </c>
      <c r="D105" s="10">
        <f>[2]Sum!H132/1000</f>
        <v>1.0311960200940002</v>
      </c>
      <c r="E105" s="10">
        <f>[2]Sum!I132/1000</f>
        <v>1.2567053086146543E-2</v>
      </c>
      <c r="F105" s="10">
        <f>[2]Sum!E132/1000</f>
        <v>8.7925316779999978</v>
      </c>
      <c r="G105" s="10">
        <f>([2]Sum!L132-SUM([2]Sum!G132:I132))/1000</f>
        <v>1.8189894035458565E-15</v>
      </c>
      <c r="H105" s="10">
        <f>[2]Sum!C132/1000</f>
        <v>0.89417776320641085</v>
      </c>
      <c r="I105" s="10">
        <f t="shared" si="3"/>
        <v>0</v>
      </c>
      <c r="J105" s="10">
        <f>[2]Sum!L132/1000</f>
        <v>11.511718568371796</v>
      </c>
      <c r="K105" s="11">
        <f>[2]Sum!O132</f>
        <v>158.40442674100237</v>
      </c>
      <c r="L105" s="10">
        <f>[2]Sum!T132/1000</f>
        <v>11.101467909479446</v>
      </c>
      <c r="M105" s="10">
        <f t="shared" si="4"/>
        <v>18.538630419159155</v>
      </c>
      <c r="N105" s="6">
        <f>[2]Sum!$L103/1000</f>
        <v>53.352367437782384</v>
      </c>
      <c r="O105" s="6">
        <f>[5]Sum!$L103/1000</f>
        <v>53.363205675038394</v>
      </c>
      <c r="P105">
        <v>0</v>
      </c>
      <c r="Y105">
        <f t="shared" si="0"/>
        <v>2012</v>
      </c>
      <c r="Z105" s="11">
        <f t="shared" si="1"/>
        <v>158.40442674100237</v>
      </c>
      <c r="AA105" s="11">
        <f t="shared" si="2"/>
        <v>158.64754661846251</v>
      </c>
    </row>
    <row r="106" spans="1:27" ht="14.45" x14ac:dyDescent="0.3">
      <c r="B106">
        <f>[2]Sum!B133</f>
        <v>2013</v>
      </c>
      <c r="C106" s="10">
        <f>[2]Sum!D133/1000</f>
        <v>1.125209738553236</v>
      </c>
      <c r="D106" s="10">
        <f>[2]Sum!H133/1000</f>
        <v>1.1798970691499999</v>
      </c>
      <c r="E106" s="10">
        <f>[2]Sum!I133/1000</f>
        <v>2.6958740320945623E-2</v>
      </c>
      <c r="F106" s="10">
        <f>[2]Sum!E133/1000</f>
        <v>9.2451754779999984</v>
      </c>
      <c r="G106" s="10">
        <f>([2]Sum!L133-SUM([2]Sum!G133:I133))/1000</f>
        <v>-1.8189894035458565E-15</v>
      </c>
      <c r="H106" s="10">
        <f>[2]Sum!C133/1000</f>
        <v>0.91813597165423244</v>
      </c>
      <c r="I106" s="10">
        <f t="shared" si="3"/>
        <v>0</v>
      </c>
      <c r="J106" s="10">
        <f>[2]Sum!L133/1000</f>
        <v>12.495376997678413</v>
      </c>
      <c r="K106" s="11">
        <f>[2]Sum!O133</f>
        <v>158.89639069604075</v>
      </c>
      <c r="L106" s="10">
        <f>[2]Sum!T133/1000</f>
        <v>4.9660675846373774</v>
      </c>
      <c r="M106" s="10">
        <f t="shared" si="4"/>
        <v>23.504698003796534</v>
      </c>
      <c r="N106" s="6">
        <f>[2]Sum!$L104/1000</f>
        <v>55.972372971100796</v>
      </c>
      <c r="O106" s="6">
        <f>[5]Sum!$L104/1000</f>
        <v>56.035297428</v>
      </c>
      <c r="P106">
        <v>0</v>
      </c>
      <c r="Y106">
        <f t="shared" si="0"/>
        <v>2013</v>
      </c>
      <c r="Z106" s="11">
        <f t="shared" si="1"/>
        <v>158.89639069604075</v>
      </c>
      <c r="AA106" s="11">
        <f t="shared" si="2"/>
        <v>159.1521146165957</v>
      </c>
    </row>
    <row r="107" spans="1:27" ht="14.45" x14ac:dyDescent="0.3">
      <c r="B107">
        <f>[2]Sum!B134</f>
        <v>2014</v>
      </c>
      <c r="C107" s="10">
        <f>[2]Sum!D134/1000</f>
        <v>1.5289537744032284</v>
      </c>
      <c r="D107" s="10">
        <f>[2]Sum!H134/1000</f>
        <v>1.353303120576</v>
      </c>
      <c r="E107" s="10">
        <f>[2]Sum!I134/1000</f>
        <v>2.6958740320945623E-2</v>
      </c>
      <c r="F107" s="10">
        <f>[2]Sum!E134/1000</f>
        <v>9.4291490299999978</v>
      </c>
      <c r="G107" s="10">
        <f>([2]Sum!L134-SUM([2]Sum!G134:I134))/1000</f>
        <v>-1.8189894035458565E-15</v>
      </c>
      <c r="H107" s="10">
        <f>[2]Sum!C134/1000</f>
        <v>0.92962415492978867</v>
      </c>
      <c r="I107" s="10">
        <f t="shared" si="3"/>
        <v>-1.5673308728998995E-3</v>
      </c>
      <c r="J107" s="10">
        <f>[2]Sum!L134/1000</f>
        <v>13.267988820229961</v>
      </c>
      <c r="K107" s="11">
        <f>[2]Sum!O134</f>
        <v>155.27778761114826</v>
      </c>
      <c r="L107" s="10">
        <f>[2]Sum!T134/1000</f>
        <v>5.9379639527814172</v>
      </c>
      <c r="M107" s="10">
        <f t="shared" si="4"/>
        <v>29.44266195657795</v>
      </c>
      <c r="N107" s="6">
        <f>[2]Sum!$L105/1000</f>
        <v>56.724355015180798</v>
      </c>
      <c r="O107" s="6">
        <f>[5]Sum!$L105/1000</f>
        <v>57.790566493343995</v>
      </c>
      <c r="P107">
        <v>1.47</v>
      </c>
      <c r="Y107">
        <f t="shared" si="0"/>
        <v>2014</v>
      </c>
      <c r="Z107" s="11">
        <f t="shared" si="1"/>
        <v>155.27778761114826</v>
      </c>
      <c r="AA107" s="11">
        <f t="shared" si="2"/>
        <v>155.82541044943562</v>
      </c>
    </row>
    <row r="108" spans="1:27" ht="14.45" x14ac:dyDescent="0.3">
      <c r="B108">
        <f>[2]Sum!B135</f>
        <v>2015</v>
      </c>
      <c r="C108" s="10">
        <f>[2]Sum!D135/1000</f>
        <v>2.2221155762511908</v>
      </c>
      <c r="D108" s="10">
        <f>[2]Sum!H135/1000</f>
        <v>1.5438015114299999</v>
      </c>
      <c r="E108" s="10">
        <f>[2]Sum!I135/1000</f>
        <v>9.026254246020167E-2</v>
      </c>
      <c r="F108" s="10">
        <f>[2]Sum!E135/1000</f>
        <v>9.0500685099999991</v>
      </c>
      <c r="G108" s="10">
        <f>([2]Sum!L135-SUM([2]Sum!G135:I135))/1000</f>
        <v>1.8189894035458565E-15</v>
      </c>
      <c r="H108" s="10">
        <f>[2]Sum!C135/1000</f>
        <v>0.97591747139815144</v>
      </c>
      <c r="I108" s="10">
        <f t="shared" si="3"/>
        <v>-6.5033046485507466E-3</v>
      </c>
      <c r="J108" s="10">
        <f>[2]Sum!L135/1000</f>
        <v>13.882165611539543</v>
      </c>
      <c r="K108" s="11">
        <f>[2]Sum!O135</f>
        <v>150.33317223271297</v>
      </c>
      <c r="L108" s="10">
        <f>[2]Sum!T135/1000</f>
        <v>9.8584682760069171</v>
      </c>
      <c r="M108" s="10">
        <f t="shared" si="4"/>
        <v>39.301130232584867</v>
      </c>
      <c r="N108" s="6">
        <f>[2]Sum!$L106/1000</f>
        <v>52.823400623299186</v>
      </c>
      <c r="O108" s="6">
        <f>[5]Sum!$L106/1000</f>
        <v>55.035409007159984</v>
      </c>
      <c r="P108">
        <v>2.94</v>
      </c>
      <c r="Y108">
        <f t="shared" si="0"/>
        <v>2015</v>
      </c>
      <c r="Z108" s="11">
        <f t="shared" si="1"/>
        <v>150.33317223271297</v>
      </c>
      <c r="AA108" s="11">
        <f t="shared" si="2"/>
        <v>150.42912200811597</v>
      </c>
    </row>
    <row r="109" spans="1:27" ht="14.45" x14ac:dyDescent="0.3">
      <c r="B109">
        <f>[2]Sum!B136</f>
        <v>2016</v>
      </c>
      <c r="C109" s="10">
        <f>[2]Sum!D136/1000</f>
        <v>2.7392538480281425</v>
      </c>
      <c r="D109" s="10">
        <f>[2]Sum!H136/1000</f>
        <v>1.8031433949959998</v>
      </c>
      <c r="E109" s="10">
        <f>[2]Sum!I136/1000</f>
        <v>9.3464362785374872E-2</v>
      </c>
      <c r="F109" s="10">
        <f>[2]Sum!E136/1000</f>
        <v>9.3107237840000003</v>
      </c>
      <c r="G109" s="10">
        <f>([2]Sum!L136-SUM([2]Sum!G136:I136))/1000</f>
        <v>3.637978807091713E-15</v>
      </c>
      <c r="H109" s="10">
        <f>[2]Sum!C136/1000</f>
        <v>1.0479640872237308</v>
      </c>
      <c r="I109" s="10">
        <f t="shared" si="3"/>
        <v>-1.313507528639719E-2</v>
      </c>
      <c r="J109" s="10">
        <f>[2]Sum!L136/1000</f>
        <v>14.994549477033248</v>
      </c>
      <c r="K109" s="11">
        <f>[2]Sum!O136</f>
        <v>145.10783744671252</v>
      </c>
      <c r="L109" s="10">
        <f>[2]Sum!T136/1000</f>
        <v>8.5113119199047329</v>
      </c>
      <c r="M109" s="10">
        <f t="shared" si="4"/>
        <v>47.812442152489602</v>
      </c>
      <c r="N109" s="6">
        <f>[2]Sum!$L107/1000</f>
        <v>55.018590082223994</v>
      </c>
      <c r="O109" s="6">
        <f>[5]Sum!$L107/1000</f>
        <v>57.99706520385601</v>
      </c>
      <c r="P109">
        <v>4.41</v>
      </c>
      <c r="Y109">
        <f t="shared" si="0"/>
        <v>2016</v>
      </c>
      <c r="Z109" s="11">
        <f t="shared" si="1"/>
        <v>145.10783744671252</v>
      </c>
      <c r="AA109" s="11">
        <f t="shared" si="2"/>
        <v>146.05672383764352</v>
      </c>
    </row>
    <row r="110" spans="1:27" ht="14.45" x14ac:dyDescent="0.3">
      <c r="B110">
        <f>[2]Sum!B137</f>
        <v>2017</v>
      </c>
      <c r="C110" s="10">
        <f>[2]Sum!D137/1000</f>
        <v>3.6124554457982851</v>
      </c>
      <c r="D110" s="10">
        <f>[2]Sum!H137/1000</f>
        <v>1.9886304057839999</v>
      </c>
      <c r="E110" s="10">
        <f>[2]Sum!I137/1000</f>
        <v>0.15651876769426232</v>
      </c>
      <c r="F110" s="10">
        <f>[2]Sum!E137/1000</f>
        <v>8.2204682800000004</v>
      </c>
      <c r="G110" s="10">
        <f>([2]Sum!L137-SUM([2]Sum!G137:I137))/1000</f>
        <v>-1.8189894035458565E-15</v>
      </c>
      <c r="H110" s="10">
        <f>[2]Sum!C137/1000</f>
        <v>1.052025972762002</v>
      </c>
      <c r="I110" s="10">
        <f t="shared" si="3"/>
        <v>-1.8766435461334885E-2</v>
      </c>
      <c r="J110" s="10">
        <f>[2]Sum!L137/1000</f>
        <v>15.030098872038549</v>
      </c>
      <c r="K110" s="11">
        <f>[2]Sum!O137</f>
        <v>136.25506948054971</v>
      </c>
      <c r="L110" s="10">
        <f>[2]Sum!T137/1000</f>
        <v>11.981834853157071</v>
      </c>
      <c r="M110" s="10">
        <f t="shared" si="4"/>
        <v>59.794277005646677</v>
      </c>
      <c r="N110" s="6">
        <f>[2]Sum!$L108/1000</f>
        <v>47.740833314913587</v>
      </c>
      <c r="O110" s="6">
        <f>[5]Sum!$L108/1000</f>
        <v>50.932403971603193</v>
      </c>
      <c r="P110">
        <v>5.88</v>
      </c>
      <c r="Y110">
        <f t="shared" si="0"/>
        <v>2017</v>
      </c>
      <c r="Z110" s="11">
        <f t="shared" si="1"/>
        <v>136.25506948054971</v>
      </c>
      <c r="AA110" s="11">
        <f t="shared" si="2"/>
        <v>137.35335181474321</v>
      </c>
    </row>
    <row r="111" spans="1:27" ht="14.45" x14ac:dyDescent="0.3">
      <c r="B111">
        <f>[2]Sum!B138</f>
        <v>2018</v>
      </c>
      <c r="C111" s="10">
        <f>[2]Sum!D138/1000</f>
        <v>4.1502201548985838</v>
      </c>
      <c r="D111" s="10">
        <f>[2]Sum!H138/1000</f>
        <v>2.1897120338340001</v>
      </c>
      <c r="E111" s="10">
        <f>[2]Sum!I138/1000</f>
        <v>0.15651876769426232</v>
      </c>
      <c r="F111" s="10">
        <f>[2]Sum!E138/1000</f>
        <v>7.9547104300000004</v>
      </c>
      <c r="G111" s="10">
        <f>([2]Sum!L138-SUM([2]Sum!G138:I138))/1000</f>
        <v>3.637978807091713E-15</v>
      </c>
      <c r="H111" s="10">
        <f>[2]Sum!C138/1000</f>
        <v>1.0978756556569571</v>
      </c>
      <c r="I111" s="10">
        <f t="shared" si="3"/>
        <v>-3.5961978532203405E-2</v>
      </c>
      <c r="J111" s="10">
        <f>[2]Sum!L138/1000</f>
        <v>15.549037042083805</v>
      </c>
      <c r="K111" s="11">
        <f>[2]Sum!O138</f>
        <v>132.12676908377782</v>
      </c>
      <c r="L111" s="10">
        <f>[2]Sum!T138/1000</f>
        <v>7.7924362199251513</v>
      </c>
      <c r="M111" s="10">
        <f t="shared" si="4"/>
        <v>67.586713225571827</v>
      </c>
      <c r="N111" s="6">
        <f>[2]Sum!$L109/1000</f>
        <v>45.956204407454386</v>
      </c>
      <c r="O111" s="6">
        <f>[5]Sum!$L109/1000</f>
        <v>50.848990602311993</v>
      </c>
      <c r="P111">
        <v>7.35</v>
      </c>
      <c r="Y111">
        <f t="shared" si="0"/>
        <v>2018</v>
      </c>
      <c r="Z111" s="11">
        <f t="shared" si="1"/>
        <v>132.12676908377782</v>
      </c>
      <c r="AA111" s="11">
        <f t="shared" si="2"/>
        <v>133.00221843998537</v>
      </c>
    </row>
    <row r="112" spans="1:27" ht="14.45" x14ac:dyDescent="0.3">
      <c r="B112">
        <f>[2]Sum!B139</f>
        <v>2019</v>
      </c>
      <c r="C112" s="10">
        <f>[2]Sum!D139/1000</f>
        <v>4.5978342147916882</v>
      </c>
      <c r="D112" s="10">
        <f>[2]Sum!H139/1000</f>
        <v>2.442330997584</v>
      </c>
      <c r="E112" s="10">
        <f>[2]Sum!I139/1000</f>
        <v>0.15651876769426232</v>
      </c>
      <c r="F112" s="10">
        <f>[2]Sum!E139/1000</f>
        <v>8.4207183800000003</v>
      </c>
      <c r="G112" s="10">
        <f>([2]Sum!L139-SUM([2]Sum!G139:I139))/1000</f>
        <v>7.2759576141834261E-15</v>
      </c>
      <c r="H112" s="10">
        <f>[2]Sum!C139/1000</f>
        <v>1.1379807284235985</v>
      </c>
      <c r="I112" s="10">
        <f t="shared" si="3"/>
        <v>-4.2604609178599824E-2</v>
      </c>
      <c r="J112" s="10">
        <f>[2]Sum!L139/1000</f>
        <v>16.755383088493552</v>
      </c>
      <c r="K112" s="11">
        <f>[2]Sum!O139</f>
        <v>131.17318843198993</v>
      </c>
      <c r="L112" s="10">
        <f>[2]Sum!T139/1000</f>
        <v>7.3989057245969834</v>
      </c>
      <c r="M112" s="10">
        <f t="shared" si="4"/>
        <v>74.985618950168814</v>
      </c>
      <c r="N112" s="6">
        <f>[2]Sum!$L110/1000</f>
        <v>48.722692710187189</v>
      </c>
      <c r="O112" s="6">
        <f>[5]Sum!$L110/1000</f>
        <v>53.553147265583995</v>
      </c>
      <c r="P112">
        <v>8.82</v>
      </c>
      <c r="Y112">
        <f t="shared" si="0"/>
        <v>2019</v>
      </c>
      <c r="Z112" s="11">
        <f t="shared" si="1"/>
        <v>131.17318843198993</v>
      </c>
      <c r="AA112" s="11">
        <f t="shared" si="2"/>
        <v>131.59216231180062</v>
      </c>
    </row>
    <row r="113" spans="1:28" ht="14.45" x14ac:dyDescent="0.3">
      <c r="B113">
        <f>[2]Sum!B140</f>
        <v>2020</v>
      </c>
      <c r="C113" s="10">
        <f>[2]Sum!D140/1000</f>
        <v>5.2414551436800458</v>
      </c>
      <c r="D113" s="10">
        <f>[2]Sum!H140/1000</f>
        <v>2.6561697378599995</v>
      </c>
      <c r="E113" s="10">
        <f>[2]Sum!I140/1000</f>
        <v>0.15651876769426232</v>
      </c>
      <c r="F113" s="10">
        <f>[2]Sum!E140/1000</f>
        <v>8.4639050700000009</v>
      </c>
      <c r="G113" s="10">
        <f>([2]Sum!L140-SUM([2]Sum!G140:I140))/1000</f>
        <v>0</v>
      </c>
      <c r="H113" s="10">
        <f>[2]Sum!C140/1000</f>
        <v>1.2070781084154059</v>
      </c>
      <c r="I113" s="10">
        <f t="shared" si="3"/>
        <v>-6.2204324123984044E-2</v>
      </c>
      <c r="J113" s="10">
        <f>[2]Sum!L140/1000</f>
        <v>17.725126827649714</v>
      </c>
      <c r="K113" s="11">
        <f>[2]Sum!O140</f>
        <v>129.70367906554512</v>
      </c>
      <c r="L113" s="10">
        <f>[2]Sum!T140/1000</f>
        <v>9.180149719909636</v>
      </c>
      <c r="M113" s="10">
        <f t="shared" si="4"/>
        <v>84.16576867007845</v>
      </c>
      <c r="N113" s="6">
        <f>[2]Sum!$L111/1000</f>
        <v>48.328687853030395</v>
      </c>
      <c r="O113" s="6">
        <f>[5]Sum!$L111/1000</f>
        <v>54.373811674603189</v>
      </c>
      <c r="P113">
        <v>10.29</v>
      </c>
      <c r="Y113">
        <f t="shared" si="0"/>
        <v>2020</v>
      </c>
      <c r="Z113" s="11">
        <f t="shared" si="1"/>
        <v>129.70367906554512</v>
      </c>
      <c r="AA113" s="11">
        <f t="shared" si="2"/>
        <v>130.04215122545182</v>
      </c>
    </row>
    <row r="114" spans="1:28" ht="14.45" x14ac:dyDescent="0.3">
      <c r="B114">
        <f>[2]Sum!B141</f>
        <v>2021</v>
      </c>
      <c r="C114" s="10">
        <f>[2]Sum!D141/1000</f>
        <v>5.7738976483427402</v>
      </c>
      <c r="D114" s="10">
        <f>[2]Sum!H141/1000</f>
        <v>2.9452273521179997</v>
      </c>
      <c r="E114" s="10">
        <f>[2]Sum!I141/1000</f>
        <v>0.15651876769426232</v>
      </c>
      <c r="F114" s="10">
        <f>[2]Sum!E141/1000</f>
        <v>8.7900151199999996</v>
      </c>
      <c r="G114" s="10">
        <f>([2]Sum!L141-SUM([2]Sum!G141:I141))/1000</f>
        <v>-3.637978807091713E-15</v>
      </c>
      <c r="H114" s="10">
        <f>[2]Sum!C141/1000</f>
        <v>1.1105429741919277</v>
      </c>
      <c r="I114" s="10">
        <f t="shared" si="3"/>
        <v>-7.7961672057814249E-2</v>
      </c>
      <c r="J114" s="10">
        <f>[2]Sum!L141/1000</f>
        <v>18.776201862346927</v>
      </c>
      <c r="K114" s="11">
        <f>[2]Sum!O141</f>
        <v>128.94970756110573</v>
      </c>
      <c r="L114" s="10">
        <f>[2]Sum!T141/1000</f>
        <v>9.6705423108935182</v>
      </c>
      <c r="M114" s="10">
        <f t="shared" si="4"/>
        <v>93.836310980971973</v>
      </c>
      <c r="N114" s="6">
        <f>[2]Sum!$L112/1000</f>
        <v>49.273326675710393</v>
      </c>
      <c r="O114" s="6">
        <f>[5]Sum!$L112/1000</f>
        <v>55.902720558177592</v>
      </c>
      <c r="P114">
        <v>11.76</v>
      </c>
      <c r="Y114">
        <f t="shared" si="0"/>
        <v>2021</v>
      </c>
      <c r="Z114" s="11">
        <f t="shared" si="1"/>
        <v>128.94970756110573</v>
      </c>
      <c r="AA114" s="11">
        <f t="shared" si="2"/>
        <v>129.20246083945335</v>
      </c>
    </row>
    <row r="115" spans="1:28" ht="14.45" x14ac:dyDescent="0.3">
      <c r="B115">
        <f>[2]Sum!B142</f>
        <v>2022</v>
      </c>
      <c r="C115" s="10">
        <f>[2]Sum!D142/1000</f>
        <v>6.3535671891912759</v>
      </c>
      <c r="D115" s="10">
        <f>[2]Sum!H142/1000</f>
        <v>3.2022834779339999</v>
      </c>
      <c r="E115" s="10">
        <f>[2]Sum!I142/1000</f>
        <v>0.15651876769426232</v>
      </c>
      <c r="F115" s="10">
        <f>[2]Sum!E142/1000</f>
        <v>8.9545500599999972</v>
      </c>
      <c r="G115" s="10">
        <f>([2]Sum!L142-SUM([2]Sum!G142:I142))/1000</f>
        <v>0</v>
      </c>
      <c r="H115" s="10">
        <f>[2]Sum!C142/1000</f>
        <v>1.1536364529107537</v>
      </c>
      <c r="I115" s="10">
        <f t="shared" si="3"/>
        <v>-9.8874447298574947E-2</v>
      </c>
      <c r="J115" s="10">
        <f>[2]Sum!L142/1000</f>
        <v>19.820555947730291</v>
      </c>
      <c r="K115" s="11">
        <f>[2]Sum!O142</f>
        <v>128.89486965810326</v>
      </c>
      <c r="L115" s="10">
        <f>[2]Sum!T142/1000</f>
        <v>9.5676215323869442</v>
      </c>
      <c r="M115" s="10">
        <f t="shared" si="4"/>
        <v>103.40393251335891</v>
      </c>
      <c r="N115" s="6">
        <f>[2]Sum!$L113/1000</f>
        <v>49.394254707571193</v>
      </c>
      <c r="O115" s="6">
        <f>[5]Sum!$L113/1000</f>
        <v>56.86775790474239</v>
      </c>
      <c r="P115">
        <v>13.23</v>
      </c>
      <c r="Y115">
        <f t="shared" si="0"/>
        <v>2022</v>
      </c>
      <c r="Z115" s="11">
        <f t="shared" si="1"/>
        <v>128.89486965810326</v>
      </c>
      <c r="AA115" s="11">
        <f t="shared" si="2"/>
        <v>129.11760934103529</v>
      </c>
    </row>
    <row r="116" spans="1:28" ht="14.45" x14ac:dyDescent="0.3">
      <c r="B116">
        <f>[2]Sum!B143</f>
        <v>2023</v>
      </c>
      <c r="C116" s="10">
        <f>[2]Sum!D143/1000</f>
        <v>6.9835152180075948</v>
      </c>
      <c r="D116" s="10">
        <f>[2]Sum!H143/1000</f>
        <v>3.5165179340039998</v>
      </c>
      <c r="E116" s="10">
        <f>[2]Sum!I143/1000</f>
        <v>0.15651876769426232</v>
      </c>
      <c r="F116" s="10">
        <f>[2]Sum!E143/1000</f>
        <v>9.0526415799999995</v>
      </c>
      <c r="G116" s="10">
        <f>([2]Sum!L143-SUM([2]Sum!G143:I143))/1000</f>
        <v>0</v>
      </c>
      <c r="H116" s="10">
        <f>[2]Sum!C143/1000</f>
        <v>1.2223707971816395</v>
      </c>
      <c r="I116" s="10">
        <f t="shared" si="3"/>
        <v>-0.14469582238510875</v>
      </c>
      <c r="J116" s="10">
        <f>[2]Sum!L143/1000</f>
        <v>20.931564296887498</v>
      </c>
      <c r="K116" s="11">
        <f>[2]Sum!O143</f>
        <v>128.88277475346129</v>
      </c>
      <c r="L116" s="10">
        <f>[2]Sum!T143/1000</f>
        <v>10.308711411984513</v>
      </c>
      <c r="M116" s="10">
        <f t="shared" si="4"/>
        <v>113.71264392534343</v>
      </c>
      <c r="N116" s="6">
        <f>[2]Sum!$L114/1000</f>
        <v>49.079730361358401</v>
      </c>
      <c r="O116" s="6">
        <f>[5]Sum!$L114/1000</f>
        <v>58.922983584835187</v>
      </c>
      <c r="P116">
        <v>14.7</v>
      </c>
      <c r="Y116">
        <f t="shared" si="0"/>
        <v>2023</v>
      </c>
      <c r="Z116" s="11">
        <f t="shared" si="1"/>
        <v>128.88277475346129</v>
      </c>
      <c r="AA116" s="11">
        <f t="shared" si="2"/>
        <v>129.04762645390355</v>
      </c>
    </row>
    <row r="117" spans="1:28" ht="14.45" x14ac:dyDescent="0.3">
      <c r="B117">
        <f>[2]Sum!B144</f>
        <v>2024</v>
      </c>
      <c r="C117" s="10">
        <f>[2]Sum!D144/1000</f>
        <v>7.5568621527830873</v>
      </c>
      <c r="D117" s="10">
        <f>[2]Sum!H144/1000</f>
        <v>3.8676381956579999</v>
      </c>
      <c r="E117" s="10">
        <f>[2]Sum!I144/1000</f>
        <v>0.15651876769426232</v>
      </c>
      <c r="F117" s="10">
        <f>[2]Sum!E144/1000</f>
        <v>9.2661434299999978</v>
      </c>
      <c r="G117" s="10">
        <f>([2]Sum!L144-SUM([2]Sum!G144:I144))/1000</f>
        <v>0</v>
      </c>
      <c r="H117" s="10">
        <f>[2]Sum!C144/1000</f>
        <v>1.3304823533242418</v>
      </c>
      <c r="I117" s="10">
        <f t="shared" si="3"/>
        <v>-0.18967555453703477</v>
      </c>
      <c r="J117" s="10">
        <f>[2]Sum!L144/1000</f>
        <v>22.177644899459594</v>
      </c>
      <c r="K117" s="11">
        <f>[2]Sum!O144</f>
        <v>129.28088399705769</v>
      </c>
      <c r="L117" s="10">
        <f>[2]Sum!T144/1000</f>
        <v>10.049705294986476</v>
      </c>
      <c r="M117" s="10">
        <f t="shared" si="4"/>
        <v>123.76234922032991</v>
      </c>
      <c r="N117" s="6">
        <f>[2]Sum!$L115/1000</f>
        <v>49.305695109715188</v>
      </c>
      <c r="O117" s="6">
        <f>[5]Sum!$L115/1000</f>
        <v>61.03578506253119</v>
      </c>
      <c r="P117">
        <v>16.170000000000002</v>
      </c>
      <c r="Y117">
        <f t="shared" si="0"/>
        <v>2024</v>
      </c>
      <c r="Z117" s="11">
        <f t="shared" si="1"/>
        <v>129.28088399705769</v>
      </c>
      <c r="AA117" s="11">
        <f t="shared" si="2"/>
        <v>129.36691697613878</v>
      </c>
    </row>
    <row r="118" spans="1:28" ht="14.45" x14ac:dyDescent="0.3">
      <c r="B118">
        <f>[2]Sum!B145</f>
        <v>2025</v>
      </c>
      <c r="C118" s="10">
        <f>[2]Sum!D145/1000</f>
        <v>7.9577691134346873</v>
      </c>
      <c r="D118" s="10">
        <f>[2]Sum!H145/1000</f>
        <v>4.2413310304019998</v>
      </c>
      <c r="E118" s="10">
        <f>[2]Sum!I145/1000</f>
        <v>0.19858071087782328</v>
      </c>
      <c r="F118" s="10">
        <f>[2]Sum!E145/1000</f>
        <v>9.2579290800000003</v>
      </c>
      <c r="G118" s="10">
        <f>([2]Sum!L145-SUM([2]Sum!G145:I145))/1000</f>
        <v>0.27856800000000292</v>
      </c>
      <c r="H118" s="10">
        <f>[2]Sum!C145/1000</f>
        <v>1.3673336708304029</v>
      </c>
      <c r="I118" s="10">
        <f t="shared" si="3"/>
        <v>-0.26253006991270228</v>
      </c>
      <c r="J118" s="10">
        <f>[2]Sum!L145/1000</f>
        <v>23.301511605544913</v>
      </c>
      <c r="K118" s="11">
        <f>[2]Sum!O145</f>
        <v>128.57957265540932</v>
      </c>
      <c r="L118" s="10">
        <f>[2]Sum!T145/1000</f>
        <v>8.9214598312070628</v>
      </c>
      <c r="M118" s="10">
        <f t="shared" si="4"/>
        <v>132.68380905153697</v>
      </c>
      <c r="N118" s="6">
        <f>[2]Sum!$L116/1000</f>
        <v>48.654818387356791</v>
      </c>
      <c r="O118" s="6">
        <f>[5]Sum!$L116/1000</f>
        <v>63.537475411886398</v>
      </c>
      <c r="P118">
        <v>17.64</v>
      </c>
      <c r="Y118">
        <f t="shared" si="0"/>
        <v>2025</v>
      </c>
      <c r="Z118" s="11">
        <f t="shared" si="1"/>
        <v>128.57957265540932</v>
      </c>
      <c r="AA118" s="11">
        <f t="shared" si="2"/>
        <v>128.61478436147863</v>
      </c>
    </row>
    <row r="119" spans="1:28" ht="14.45" x14ac:dyDescent="0.3">
      <c r="B119">
        <f>[2]Sum!B146</f>
        <v>2026</v>
      </c>
      <c r="C119" s="10">
        <f>[2]Sum!D146/1000</f>
        <v>8.5274704323133559</v>
      </c>
      <c r="D119" s="10">
        <f>[2]Sum!H146/1000</f>
        <v>4.5890209890599998</v>
      </c>
      <c r="E119" s="10">
        <f>[2]Sum!I146/1000</f>
        <v>0.24890668802209046</v>
      </c>
      <c r="F119" s="10">
        <f>[2]Sum!E146/1000</f>
        <v>9.0273477600000014</v>
      </c>
      <c r="G119" s="10">
        <f>([2]Sum!L146-SUM([2]Sum!G146:I146))/1000</f>
        <v>0.5571360000000023</v>
      </c>
      <c r="H119" s="10">
        <f>[2]Sum!C146/1000</f>
        <v>1.4341743346249722</v>
      </c>
      <c r="I119" s="10">
        <f t="shared" si="3"/>
        <v>-0.35804034532462992</v>
      </c>
      <c r="J119" s="10">
        <f>[2]Sum!L146/1000</f>
        <v>24.384056204020418</v>
      </c>
      <c r="K119" s="11">
        <f>[2]Sum!O146</f>
        <v>127.8261615809775</v>
      </c>
      <c r="L119" s="10">
        <f>[2]Sum!T146/1000</f>
        <v>10.503149807131273</v>
      </c>
      <c r="M119" s="10">
        <f t="shared" si="4"/>
        <v>143.18695885866825</v>
      </c>
      <c r="N119" s="6">
        <f>[2]Sum!$L117/1000</f>
        <v>46.9514929085136</v>
      </c>
      <c r="O119" s="6">
        <f>[5]Sum!$L117/1000</f>
        <v>65.6872514289024</v>
      </c>
      <c r="P119">
        <v>19.11</v>
      </c>
      <c r="Y119">
        <f t="shared" si="0"/>
        <v>2026</v>
      </c>
      <c r="Z119" s="11">
        <f t="shared" si="1"/>
        <v>127.8261615809775</v>
      </c>
      <c r="AA119" s="11">
        <f t="shared" si="2"/>
        <v>127.83207704369833</v>
      </c>
    </row>
    <row r="120" spans="1:28" ht="14.45" x14ac:dyDescent="0.3">
      <c r="B120">
        <f>[2]Sum!B147</f>
        <v>2027</v>
      </c>
      <c r="C120" s="10">
        <f>[2]Sum!D147/1000</f>
        <v>8.7697656262745145</v>
      </c>
      <c r="D120" s="10">
        <f>[2]Sum!H147/1000</f>
        <v>4.919698873542</v>
      </c>
      <c r="E120" s="10">
        <f>[2]Sum!I147/1000</f>
        <v>0.28980049858988094</v>
      </c>
      <c r="F120" s="10">
        <f>[2]Sum!E147/1000</f>
        <v>9.3760488899999981</v>
      </c>
      <c r="G120" s="10">
        <f>([2]Sum!L147-SUM([2]Sum!G147:I147))/1000</f>
        <v>0.83570399999999789</v>
      </c>
      <c r="H120" s="10">
        <f>[2]Sum!C147/1000</f>
        <v>1.4720953957638014</v>
      </c>
      <c r="I120" s="10">
        <f t="shared" si="3"/>
        <v>-0.45749967043254602</v>
      </c>
      <c r="J120" s="10">
        <f>[2]Sum!L147/1000</f>
        <v>25.663113284170198</v>
      </c>
      <c r="K120" s="11">
        <f>[2]Sum!O147</f>
        <v>128.02370054881382</v>
      </c>
      <c r="L120" s="10">
        <f>[2]Sum!T147/1000</f>
        <v>6.6684823547974874</v>
      </c>
      <c r="M120" s="10">
        <f t="shared" si="4"/>
        <v>149.85544121346572</v>
      </c>
      <c r="N120" s="6">
        <f>[2]Sum!$L118/1000</f>
        <v>47.85101116594079</v>
      </c>
      <c r="O120" s="6">
        <f>[5]Sum!$L118/1000</f>
        <v>70.081315851681609</v>
      </c>
      <c r="P120">
        <v>20.58</v>
      </c>
      <c r="Y120">
        <f t="shared" si="0"/>
        <v>2027</v>
      </c>
      <c r="Z120" s="11">
        <f t="shared" si="1"/>
        <v>128.02370054881382</v>
      </c>
      <c r="AA120" s="11">
        <f t="shared" si="2"/>
        <v>127.9696069521366</v>
      </c>
    </row>
    <row r="121" spans="1:28" ht="14.45" x14ac:dyDescent="0.3">
      <c r="B121">
        <f>[2]Sum!B148</f>
        <v>2028</v>
      </c>
      <c r="C121" s="10">
        <f>[2]Sum!D148/1000</f>
        <v>9.064026159331398</v>
      </c>
      <c r="D121" s="10">
        <f>[2]Sum!H148/1000</f>
        <v>5.2537777986780014</v>
      </c>
      <c r="E121" s="10">
        <f>[2]Sum!I148/1000</f>
        <v>0.3306943091576714</v>
      </c>
      <c r="F121" s="10">
        <f>[2]Sum!E148/1000</f>
        <v>9.6743442799999997</v>
      </c>
      <c r="G121" s="10">
        <f>([2]Sum!L148-SUM([2]Sum!G148:I148))/1000</f>
        <v>1.1142719999999935</v>
      </c>
      <c r="H121" s="10">
        <f>[2]Sum!C148/1000</f>
        <v>1.5190937233495774</v>
      </c>
      <c r="I121" s="10">
        <f t="shared" si="3"/>
        <v>-0.57297230055946413</v>
      </c>
      <c r="J121" s="10">
        <f>[2]Sum!L148/1000</f>
        <v>26.956208270516644</v>
      </c>
      <c r="K121" s="11">
        <f>[2]Sum!O148</f>
        <v>128.20194082102523</v>
      </c>
      <c r="L121" s="10">
        <f>[2]Sum!T148/1000</f>
        <v>7.2396277254475558</v>
      </c>
      <c r="M121" s="10">
        <f t="shared" si="4"/>
        <v>157.09506893891327</v>
      </c>
      <c r="N121" s="6">
        <f>[2]Sum!$L119/1000</f>
        <v>48.504934673601603</v>
      </c>
      <c r="O121" s="6">
        <f>[5]Sum!$L119/1000</f>
        <v>74.490073020969589</v>
      </c>
      <c r="P121">
        <v>22.05</v>
      </c>
      <c r="Y121">
        <f t="shared" si="0"/>
        <v>2028</v>
      </c>
      <c r="Z121" s="11">
        <f t="shared" si="1"/>
        <v>128.20194082102523</v>
      </c>
      <c r="AA121" s="11">
        <f t="shared" si="2"/>
        <v>128.10599003370527</v>
      </c>
    </row>
    <row r="122" spans="1:28" ht="14.45" x14ac:dyDescent="0.3">
      <c r="B122">
        <f>[2]Sum!B149</f>
        <v>2029</v>
      </c>
      <c r="C122" s="10">
        <f>[2]Sum!D149/1000</f>
        <v>9.380132227273025</v>
      </c>
      <c r="D122" s="10">
        <f>[2]Sum!H149/1000</f>
        <v>5.591082491322001</v>
      </c>
      <c r="E122" s="10">
        <f>[2]Sum!I149/1000</f>
        <v>0.3715881197254618</v>
      </c>
      <c r="F122" s="10">
        <f>[2]Sum!E149/1000</f>
        <v>9.9605319100000003</v>
      </c>
      <c r="G122" s="10">
        <f>([2]Sum!L149-SUM([2]Sum!G149:I149))/1000</f>
        <v>1.3928400000000001</v>
      </c>
      <c r="H122" s="10">
        <f>[2]Sum!C149/1000</f>
        <v>1.5800782750541571</v>
      </c>
      <c r="I122" s="10">
        <f t="shared" si="3"/>
        <v>-0.70204372593028519</v>
      </c>
      <c r="J122" s="10">
        <f>[2]Sum!L149/1000</f>
        <v>28.276253023374643</v>
      </c>
      <c r="K122" s="11">
        <f>[2]Sum!O149</f>
        <v>128.4351182229081</v>
      </c>
      <c r="L122" s="10">
        <f>[2]Sum!T149/1000</f>
        <v>7.464147140218655</v>
      </c>
      <c r="M122" s="10">
        <f t="shared" si="4"/>
        <v>164.55921607913191</v>
      </c>
      <c r="N122" s="6">
        <f>[2]Sum!$L120/1000</f>
        <v>49.095690264350395</v>
      </c>
      <c r="O122" s="6">
        <f>[5]Sum!$L120/1000</f>
        <v>78.944488135535991</v>
      </c>
      <c r="P122">
        <v>23.52</v>
      </c>
      <c r="Y122">
        <f t="shared" si="0"/>
        <v>2029</v>
      </c>
      <c r="Z122" s="11">
        <f t="shared" si="1"/>
        <v>128.4351182229081</v>
      </c>
      <c r="AA122" s="11">
        <f t="shared" si="2"/>
        <v>128.32454413896991</v>
      </c>
    </row>
    <row r="123" spans="1:28" x14ac:dyDescent="0.25">
      <c r="B123">
        <f>[2]Sum!B150</f>
        <v>2030</v>
      </c>
      <c r="C123" s="10">
        <f>[2]Sum!D150/1000</f>
        <v>9.8200245763451335</v>
      </c>
      <c r="D123" s="10">
        <f>[2]Sum!H150/1000</f>
        <v>5.6974138201800004</v>
      </c>
      <c r="E123" s="10">
        <f>[2]Sum!I150/1000</f>
        <v>0.42224326453775224</v>
      </c>
      <c r="F123" s="10">
        <f>[2]Sum!E150/1000</f>
        <v>9.7246684693999974</v>
      </c>
      <c r="G123" s="10">
        <f>([2]Sum!L150-SUM([2]Sum!G150:I150))/1000</f>
        <v>1.6714079999999958</v>
      </c>
      <c r="H123" s="10">
        <f>[2]Sum!C150/1000</f>
        <v>1.6117573699533183</v>
      </c>
      <c r="I123" s="10">
        <f t="shared" si="3"/>
        <v>-0.84038810287115973</v>
      </c>
      <c r="J123" s="10">
        <f>[2]Sum!L150/1000</f>
        <v>28.947515500416202</v>
      </c>
      <c r="K123" s="11">
        <f>[2]Sum!O150</f>
        <v>128.24734645391129</v>
      </c>
      <c r="L123" s="10">
        <f>[2]Sum!T150/1000</f>
        <v>6.1322746924654403</v>
      </c>
      <c r="M123" s="10">
        <f t="shared" si="4"/>
        <v>170.69149077159736</v>
      </c>
      <c r="N123" s="6">
        <f>[2]Sum!$L121/1000</f>
        <v>47.458790125387189</v>
      </c>
      <c r="O123" s="6">
        <f>[5]Sum!$L121/1000</f>
        <v>81.074314240233576</v>
      </c>
      <c r="P123">
        <v>25</v>
      </c>
      <c r="Y123">
        <f t="shared" si="0"/>
        <v>2030</v>
      </c>
      <c r="Z123" s="11">
        <f t="shared" si="1"/>
        <v>128.24734645391129</v>
      </c>
      <c r="AA123" s="11">
        <f t="shared" si="2"/>
        <v>128.21661576618479</v>
      </c>
      <c r="AB123" s="13">
        <f>1-AA123/Z123</f>
        <v>2.3962045668945997E-4</v>
      </c>
    </row>
    <row r="125" spans="1:28" x14ac:dyDescent="0.25">
      <c r="A125" t="s">
        <v>48</v>
      </c>
      <c r="B125">
        <f>[1]Sum!B130</f>
        <v>2010</v>
      </c>
      <c r="C125" s="10">
        <f>[1]Sum!D130/1000</f>
        <v>3.2234742490019549E-3</v>
      </c>
      <c r="D125" s="10">
        <f>[1]Sum!H130/1000</f>
        <v>2.0808256092000006E-2</v>
      </c>
      <c r="E125" s="10">
        <f>[1]Sum!I130/1000</f>
        <v>0</v>
      </c>
      <c r="F125" s="10">
        <f>[1]Sum!E130/1000</f>
        <v>4.6269272199999998</v>
      </c>
      <c r="G125" s="10">
        <f>([1]Sum!L130-SUM([1]Sum!G130:I130))/1000</f>
        <v>9.0949470177292826E-16</v>
      </c>
      <c r="H125" s="10">
        <f>[1]Sum!C130/1000</f>
        <v>0.80845860771004474</v>
      </c>
      <c r="I125" s="10">
        <f>(N125-O125)*P103/1000</f>
        <v>0</v>
      </c>
      <c r="J125" s="10">
        <f>[1]Sum!L130/1000</f>
        <v>5.4594175580510482</v>
      </c>
      <c r="K125" s="11">
        <f>[1]Sum!$O130</f>
        <v>139.28597855040201</v>
      </c>
      <c r="L125" s="6">
        <f>[1]Sum!T130/1000</f>
        <v>0.25019055570398546</v>
      </c>
      <c r="M125" s="6">
        <f>L125</f>
        <v>0.25019055570398546</v>
      </c>
      <c r="N125" s="6">
        <f>[1]Sum!$L101/1000</f>
        <v>26.421974845247998</v>
      </c>
      <c r="O125" s="6">
        <f>[6]Sum!$L101/1000</f>
        <v>26.421951486532798</v>
      </c>
      <c r="Q125" s="16">
        <f>NPV(0.1,J125:J145)</f>
        <v>128.58466955814097</v>
      </c>
      <c r="R125" s="16">
        <f>NPV(0.1,L125:L145)</f>
        <v>66.873376441675688</v>
      </c>
    </row>
    <row r="126" spans="1:28" ht="14.45" x14ac:dyDescent="0.3">
      <c r="B126">
        <f>[1]Sum!B131</f>
        <v>2011</v>
      </c>
      <c r="C126" s="10">
        <f>[1]Sum!D131/1000</f>
        <v>0.36046765413543075</v>
      </c>
      <c r="D126" s="10">
        <f>[1]Sum!H131/1000</f>
        <v>0.38792536836599995</v>
      </c>
      <c r="E126" s="10">
        <f>[1]Sum!I131/1000</f>
        <v>0</v>
      </c>
      <c r="F126" s="10">
        <f>[1]Sum!E131/1000</f>
        <v>6.3318000699999999</v>
      </c>
      <c r="G126" s="10">
        <f>([1]Sum!L131-SUM([1]Sum!G131:I131))/1000</f>
        <v>0</v>
      </c>
      <c r="H126" s="10">
        <f>[1]Sum!C131/1000</f>
        <v>0.83279106322006813</v>
      </c>
      <c r="I126" s="10">
        <f t="shared" ref="I126:I145" si="5">(N126-O126)*P104/1000</f>
        <v>0</v>
      </c>
      <c r="J126" s="10">
        <f>[1]Sum!L131/1000</f>
        <v>7.9129841557214977</v>
      </c>
      <c r="K126" s="11">
        <f>[1]Sum!$O131</f>
        <v>145.97984672918332</v>
      </c>
      <c r="L126" s="6">
        <f>[1]Sum!T131/1000</f>
        <v>7.1869373589757224</v>
      </c>
      <c r="M126" s="6">
        <f>L126+M125</f>
        <v>7.4371279146797082</v>
      </c>
      <c r="N126" s="6">
        <f>[1]Sum!$L102/1000</f>
        <v>38.699126356953613</v>
      </c>
      <c r="O126" s="6">
        <f>[6]Sum!$L102/1000</f>
        <v>38.706790060593612</v>
      </c>
      <c r="Q126" s="10">
        <f>SUM(J125:J145)</f>
        <v>384.39169984615529</v>
      </c>
    </row>
    <row r="127" spans="1:28" ht="14.45" x14ac:dyDescent="0.3">
      <c r="B127">
        <f>[1]Sum!B132</f>
        <v>2012</v>
      </c>
      <c r="C127" s="10">
        <f>[1]Sum!D132/1000</f>
        <v>0.78124195931110452</v>
      </c>
      <c r="D127" s="10">
        <f>[1]Sum!H132/1000</f>
        <v>1.0311960200940002</v>
      </c>
      <c r="E127" s="10">
        <f>[1]Sum!I132/1000</f>
        <v>1.2567053086146543E-2</v>
      </c>
      <c r="F127" s="10">
        <f>[1]Sum!E132/1000</f>
        <v>8.8107095279999967</v>
      </c>
      <c r="G127" s="10">
        <f>([1]Sum!L132-SUM([1]Sum!G132:I132))/1000</f>
        <v>-1.8189894035458565E-15</v>
      </c>
      <c r="H127" s="10">
        <f>[1]Sum!C132/1000</f>
        <v>0.89367224901041087</v>
      </c>
      <c r="I127" s="10">
        <f t="shared" si="5"/>
        <v>0</v>
      </c>
      <c r="J127" s="10">
        <f>[1]Sum!L132/1000</f>
        <v>11.529386809501661</v>
      </c>
      <c r="K127" s="11">
        <f>[1]Sum!$O132</f>
        <v>158.64754661846251</v>
      </c>
      <c r="L127" s="6">
        <f>[1]Sum!T132/1000</f>
        <v>11.101474828479446</v>
      </c>
      <c r="M127" s="6">
        <f t="shared" ref="M127:M145" si="6">L127+M126</f>
        <v>18.538602743159153</v>
      </c>
      <c r="N127" s="6">
        <f>[1]Sum!$L103/1000</f>
        <v>53.344646209555194</v>
      </c>
      <c r="O127" s="6">
        <f>[6]Sum!$L103/1000</f>
        <v>53.356174908359989</v>
      </c>
    </row>
    <row r="128" spans="1:28" ht="14.45" x14ac:dyDescent="0.3">
      <c r="B128">
        <f>[1]Sum!B133</f>
        <v>2013</v>
      </c>
      <c r="C128" s="10">
        <f>[1]Sum!D133/1000</f>
        <v>1.142146524317734</v>
      </c>
      <c r="D128" s="10">
        <f>[1]Sum!H133/1000</f>
        <v>1.1800181822819999</v>
      </c>
      <c r="E128" s="10">
        <f>[1]Sum!I133/1000</f>
        <v>2.6958740320945623E-2</v>
      </c>
      <c r="F128" s="10">
        <f>[1]Sum!E133/1000</f>
        <v>9.2431579079999953</v>
      </c>
      <c r="G128" s="10">
        <f>([1]Sum!L133-SUM([1]Sum!G133:I133))/1000</f>
        <v>0</v>
      </c>
      <c r="H128" s="10">
        <f>[1]Sum!C133/1000</f>
        <v>0.92320539339877294</v>
      </c>
      <c r="I128" s="10">
        <f t="shared" si="5"/>
        <v>0</v>
      </c>
      <c r="J128" s="10">
        <f>[1]Sum!L133/1000</f>
        <v>12.515486748319452</v>
      </c>
      <c r="K128" s="11">
        <f>[1]Sum!$O133</f>
        <v>159.1521146165957</v>
      </c>
      <c r="L128" s="6">
        <f>[1]Sum!T133/1000</f>
        <v>5.1362288097385154</v>
      </c>
      <c r="M128" s="6">
        <f t="shared" si="6"/>
        <v>23.674831552897668</v>
      </c>
      <c r="N128" s="6">
        <f>[1]Sum!$L104/1000</f>
        <v>55.816800944740798</v>
      </c>
      <c r="O128" s="6">
        <f>[6]Sum!$L104/1000</f>
        <v>56.004273512558385</v>
      </c>
    </row>
    <row r="129" spans="2:15" ht="14.45" x14ac:dyDescent="0.3">
      <c r="B129">
        <f>[1]Sum!B134</f>
        <v>2014</v>
      </c>
      <c r="C129" s="10">
        <f>[1]Sum!D134/1000</f>
        <v>1.575715259077116</v>
      </c>
      <c r="D129" s="10">
        <f>[1]Sum!H134/1000</f>
        <v>1.3491682788120001</v>
      </c>
      <c r="E129" s="10">
        <f>[1]Sum!I134/1000</f>
        <v>2.6958740320945623E-2</v>
      </c>
      <c r="F129" s="10">
        <f>[1]Sum!E134/1000</f>
        <v>9.4170272560000008</v>
      </c>
      <c r="G129" s="10">
        <f>([1]Sum!L134-SUM([1]Sum!G134:I134))/1000</f>
        <v>-1.8189894035458565E-15</v>
      </c>
      <c r="H129" s="10">
        <f>[1]Sum!C134/1000</f>
        <v>0.9459119007774891</v>
      </c>
      <c r="I129" s="10">
        <f t="shared" si="5"/>
        <v>-7.9682662266881662E-4</v>
      </c>
      <c r="J129" s="10">
        <f>[1]Sum!L134/1000</f>
        <v>13.314781434987552</v>
      </c>
      <c r="K129" s="11">
        <f>[1]Sum!$O134</f>
        <v>155.82541044943562</v>
      </c>
      <c r="L129" s="6">
        <f>[1]Sum!T134/1000</f>
        <v>6.1908517580934443</v>
      </c>
      <c r="M129" s="6">
        <f t="shared" si="6"/>
        <v>29.865683310991113</v>
      </c>
      <c r="N129" s="6">
        <f>[1]Sum!$L105/1000</f>
        <v>56.261100119462405</v>
      </c>
      <c r="O129" s="6">
        <f>[6]Sum!$L105/1000</f>
        <v>56.803159046447995</v>
      </c>
    </row>
    <row r="130" spans="2:15" ht="14.45" x14ac:dyDescent="0.3">
      <c r="B130">
        <f>[1]Sum!B135</f>
        <v>2015</v>
      </c>
      <c r="C130" s="10">
        <f>[1]Sum!D135/1000</f>
        <v>2.3365985266272351</v>
      </c>
      <c r="D130" s="10">
        <f>[1]Sum!H135/1000</f>
        <v>1.5400028136420001</v>
      </c>
      <c r="E130" s="10">
        <f>[1]Sum!I135/1000</f>
        <v>9.026254246020167E-2</v>
      </c>
      <c r="F130" s="10">
        <f>[1]Sum!E135/1000</f>
        <v>8.9265733800000007</v>
      </c>
      <c r="G130" s="10">
        <f>([1]Sum!L135-SUM([1]Sum!G135:I135))/1000</f>
        <v>0</v>
      </c>
      <c r="H130" s="10">
        <f>[1]Sum!C135/1000</f>
        <v>0.99758860668101779</v>
      </c>
      <c r="I130" s="10">
        <f t="shared" si="5"/>
        <v>-7.2448473937653992E-3</v>
      </c>
      <c r="J130" s="10">
        <f>[1]Sum!L135/1000</f>
        <v>13.891025869410456</v>
      </c>
      <c r="K130" s="11">
        <f>[1]Sum!$O135</f>
        <v>150.42912200811597</v>
      </c>
      <c r="L130" s="6">
        <f>[1]Sum!T135/1000</f>
        <v>10.551451575531077</v>
      </c>
      <c r="M130" s="6">
        <f t="shared" si="6"/>
        <v>40.417134886522192</v>
      </c>
      <c r="N130" s="6">
        <f>[1]Sum!$L106/1000</f>
        <v>51.763494885451202</v>
      </c>
      <c r="O130" s="6">
        <f>[6]Sum!$L106/1000</f>
        <v>54.227728692854399</v>
      </c>
    </row>
    <row r="131" spans="2:15" ht="14.45" x14ac:dyDescent="0.3">
      <c r="B131">
        <f>[1]Sum!B136</f>
        <v>2016</v>
      </c>
      <c r="C131" s="10">
        <f>[1]Sum!D136/1000</f>
        <v>2.8227832471103245</v>
      </c>
      <c r="D131" s="10">
        <f>[1]Sum!H136/1000</f>
        <v>1.7996451052019999</v>
      </c>
      <c r="E131" s="10">
        <f>[1]Sum!I136/1000</f>
        <v>9.026254246020167E-2</v>
      </c>
      <c r="F131" s="10">
        <f>[1]Sum!E136/1000</f>
        <v>9.3003865779999995</v>
      </c>
      <c r="G131" s="10">
        <f>([1]Sum!L136-SUM([1]Sum!G136:I136))/1000</f>
        <v>3.637978807091713E-15</v>
      </c>
      <c r="H131" s="10">
        <f>[1]Sum!C136/1000</f>
        <v>1.0795240749638113</v>
      </c>
      <c r="I131" s="10">
        <f t="shared" si="5"/>
        <v>-1.1563614432430733E-2</v>
      </c>
      <c r="J131" s="10">
        <f>[1]Sum!L136/1000</f>
        <v>15.092601547736338</v>
      </c>
      <c r="K131" s="11">
        <f>[1]Sum!$O136</f>
        <v>146.05672383764352</v>
      </c>
      <c r="L131" s="6">
        <f>[1]Sum!T136/1000</f>
        <v>8.1615327124255153</v>
      </c>
      <c r="M131" s="6">
        <f t="shared" si="6"/>
        <v>48.578667598947703</v>
      </c>
      <c r="N131" s="6">
        <f>[1]Sum!$L107/1000</f>
        <v>54.489669690739191</v>
      </c>
      <c r="O131" s="6">
        <f>[6]Sum!$L107/1000</f>
        <v>57.111804482673598</v>
      </c>
    </row>
    <row r="132" spans="2:15" ht="14.45" x14ac:dyDescent="0.3">
      <c r="B132">
        <f>[1]Sum!B137</f>
        <v>2017</v>
      </c>
      <c r="C132" s="10">
        <f>[1]Sum!D137/1000</f>
        <v>3.700914074965739</v>
      </c>
      <c r="D132" s="10">
        <f>[1]Sum!H137/1000</f>
        <v>1.9847417055659999</v>
      </c>
      <c r="E132" s="10">
        <f>[1]Sum!I137/1000</f>
        <v>0.15331694736908916</v>
      </c>
      <c r="F132" s="10">
        <f>[1]Sum!E137/1000</f>
        <v>8.2235969219999987</v>
      </c>
      <c r="G132" s="10">
        <f>([1]Sum!L137-SUM([1]Sum!G137:I137))/1000</f>
        <v>3.637978807091713E-15</v>
      </c>
      <c r="H132" s="10">
        <f>[1]Sum!C137/1000</f>
        <v>1.0886791517166561</v>
      </c>
      <c r="I132" s="10">
        <f t="shared" si="5"/>
        <v>-2.0234947125613183E-2</v>
      </c>
      <c r="J132" s="10">
        <f>[1]Sum!L137/1000</f>
        <v>15.151248801617484</v>
      </c>
      <c r="K132" s="11">
        <f>[1]Sum!$O137</f>
        <v>137.35335181474321</v>
      </c>
      <c r="L132" s="6">
        <f>[1]Sum!T137/1000</f>
        <v>12.027912189239538</v>
      </c>
      <c r="M132" s="6">
        <f t="shared" si="6"/>
        <v>60.60657978818724</v>
      </c>
      <c r="N132" s="6">
        <f>[1]Sum!$L108/1000</f>
        <v>47.181369613344003</v>
      </c>
      <c r="O132" s="6">
        <f>[6]Sum!$L108/1000</f>
        <v>50.622687151713592</v>
      </c>
    </row>
    <row r="133" spans="2:15" ht="14.45" x14ac:dyDescent="0.3">
      <c r="B133">
        <f>[1]Sum!B138</f>
        <v>2018</v>
      </c>
      <c r="C133" s="10">
        <f>[1]Sum!D138/1000</f>
        <v>4.2438539443599188</v>
      </c>
      <c r="D133" s="10">
        <f>[1]Sum!H138/1000</f>
        <v>2.1874761686639999</v>
      </c>
      <c r="E133" s="10">
        <f>[1]Sum!I138/1000</f>
        <v>0.15331694736908916</v>
      </c>
      <c r="F133" s="10">
        <f>[1]Sum!E138/1000</f>
        <v>7.9248180860000002</v>
      </c>
      <c r="G133" s="10">
        <f>([1]Sum!L138-SUM([1]Sum!G138:I138))/1000</f>
        <v>1.8189894035458565E-15</v>
      </c>
      <c r="H133" s="10">
        <f>[1]Sum!C138/1000</f>
        <v>1.1425971536497586</v>
      </c>
      <c r="I133" s="10">
        <f t="shared" si="5"/>
        <v>-3.0588485962098927E-2</v>
      </c>
      <c r="J133" s="10">
        <f>[1]Sum!L138/1000</f>
        <v>15.652062300042765</v>
      </c>
      <c r="K133" s="11">
        <f>[1]Sum!$O138</f>
        <v>133.00221843998537</v>
      </c>
      <c r="L133" s="6">
        <f>[1]Sum!T138/1000</f>
        <v>7.86502604416469</v>
      </c>
      <c r="M133" s="6">
        <f t="shared" si="6"/>
        <v>68.471605832351926</v>
      </c>
      <c r="N133" s="6">
        <f>[1]Sum!$L109/1000</f>
        <v>45.497315171740802</v>
      </c>
      <c r="O133" s="6">
        <f>[6]Sum!$L109/1000</f>
        <v>49.659013942094397</v>
      </c>
    </row>
    <row r="134" spans="2:15" ht="14.45" x14ac:dyDescent="0.3">
      <c r="B134">
        <f>[1]Sum!B139</f>
        <v>2019</v>
      </c>
      <c r="C134" s="10">
        <f>[1]Sum!D139/1000</f>
        <v>4.7239361617638123</v>
      </c>
      <c r="D134" s="10">
        <f>[1]Sum!H139/1000</f>
        <v>2.441396912214</v>
      </c>
      <c r="E134" s="10">
        <f>[1]Sum!I139/1000</f>
        <v>0.15331694736908916</v>
      </c>
      <c r="F134" s="10">
        <f>[1]Sum!E139/1000</f>
        <v>8.2980485160000015</v>
      </c>
      <c r="G134" s="10">
        <f>([1]Sum!L139-SUM([1]Sum!G139:I139))/1000</f>
        <v>0</v>
      </c>
      <c r="H134" s="10">
        <f>[1]Sum!C139/1000</f>
        <v>1.1922021025930778</v>
      </c>
      <c r="I134" s="10">
        <f t="shared" si="5"/>
        <v>-4.688193706215054E-2</v>
      </c>
      <c r="J134" s="10">
        <f>[1]Sum!L139/1000</f>
        <v>16.808900639939981</v>
      </c>
      <c r="K134" s="11">
        <f>[1]Sum!$O139</f>
        <v>131.59216231180062</v>
      </c>
      <c r="L134" s="6">
        <f>[1]Sum!T139/1000</f>
        <v>7.7461641141781046</v>
      </c>
      <c r="M134" s="6">
        <f t="shared" si="6"/>
        <v>76.217769946530026</v>
      </c>
      <c r="N134" s="6">
        <f>[1]Sum!$L110/1000</f>
        <v>47.420082585148798</v>
      </c>
      <c r="O134" s="6">
        <f>[6]Sum!$L110/1000</f>
        <v>52.735494950471988</v>
      </c>
    </row>
    <row r="135" spans="2:15" ht="14.45" x14ac:dyDescent="0.3">
      <c r="B135">
        <f>[1]Sum!B140</f>
        <v>2020</v>
      </c>
      <c r="C135" s="10">
        <f>[1]Sum!D140/1000</f>
        <v>5.4015693196330714</v>
      </c>
      <c r="D135" s="10">
        <f>[1]Sum!H140/1000</f>
        <v>2.6628964034519997</v>
      </c>
      <c r="E135" s="10">
        <f>[1]Sum!I140/1000</f>
        <v>0.15331694736908916</v>
      </c>
      <c r="F135" s="10">
        <f>[1]Sum!E140/1000</f>
        <v>8.2884249233999974</v>
      </c>
      <c r="G135" s="10">
        <f>([1]Sum!L140-SUM([1]Sum!G140:I140))/1000</f>
        <v>0</v>
      </c>
      <c r="H135" s="10">
        <f>[1]Sum!C140/1000</f>
        <v>1.2651743747845974</v>
      </c>
      <c r="I135" s="10">
        <f t="shared" si="5"/>
        <v>-5.6689363263312822E-2</v>
      </c>
      <c r="J135" s="10">
        <f>[1]Sum!L140/1000</f>
        <v>17.77138196863876</v>
      </c>
      <c r="K135" s="11">
        <f>[1]Sum!$O140</f>
        <v>130.04215122545182</v>
      </c>
      <c r="L135" s="6">
        <f>[1]Sum!T140/1000</f>
        <v>9.6076476293409581</v>
      </c>
      <c r="M135" s="6">
        <f t="shared" si="6"/>
        <v>85.825417575870986</v>
      </c>
      <c r="N135" s="6">
        <f>[1]Sum!$L111/1000</f>
        <v>46.984313112139198</v>
      </c>
      <c r="O135" s="6">
        <f>[6]Sum!$L111/1000</f>
        <v>52.493483497300794</v>
      </c>
    </row>
    <row r="136" spans="2:15" ht="14.45" x14ac:dyDescent="0.3">
      <c r="B136">
        <f>[1]Sum!B141</f>
        <v>2021</v>
      </c>
      <c r="C136" s="10">
        <f>[1]Sum!D141/1000</f>
        <v>5.9669282827450116</v>
      </c>
      <c r="D136" s="10">
        <f>[1]Sum!H141/1000</f>
        <v>2.9521086150660008</v>
      </c>
      <c r="E136" s="10">
        <f>[1]Sum!I141/1000</f>
        <v>0.15331694736908916</v>
      </c>
      <c r="F136" s="10">
        <f>[1]Sum!E141/1000</f>
        <v>8.5599581551999968</v>
      </c>
      <c r="G136" s="10">
        <f>([1]Sum!L141-SUM([1]Sum!G141:I141))/1000</f>
        <v>0</v>
      </c>
      <c r="H136" s="10">
        <f>[1]Sum!C141/1000</f>
        <v>1.1806929433028281</v>
      </c>
      <c r="I136" s="10">
        <f t="shared" si="5"/>
        <v>-7.0541113408633616E-2</v>
      </c>
      <c r="J136" s="10">
        <f>[1]Sum!L141/1000</f>
        <v>18.81300494368293</v>
      </c>
      <c r="K136" s="11">
        <f>[1]Sum!$O141</f>
        <v>129.20246083945335</v>
      </c>
      <c r="L136" s="6">
        <f>[1]Sum!T141/1000</f>
        <v>10.002691359581135</v>
      </c>
      <c r="M136" s="6">
        <f t="shared" si="6"/>
        <v>95.828108935452121</v>
      </c>
      <c r="N136" s="6">
        <f>[1]Sum!$L112/1000</f>
        <v>47.582760070622392</v>
      </c>
      <c r="O136" s="6">
        <f>[6]Sum!$L112/1000</f>
        <v>53.581154067955183</v>
      </c>
    </row>
    <row r="137" spans="2:15" ht="14.45" x14ac:dyDescent="0.3">
      <c r="B137">
        <f>[1]Sum!B142</f>
        <v>2022</v>
      </c>
      <c r="C137" s="10">
        <f>[1]Sum!D142/1000</f>
        <v>6.5290388478346246</v>
      </c>
      <c r="D137" s="10">
        <f>[1]Sum!H142/1000</f>
        <v>3.207842910318</v>
      </c>
      <c r="E137" s="10">
        <f>[1]Sum!I142/1000</f>
        <v>0.15331694736908916</v>
      </c>
      <c r="F137" s="10">
        <f>[1]Sum!E142/1000</f>
        <v>8.7443516500000005</v>
      </c>
      <c r="G137" s="10">
        <f>([1]Sum!L142-SUM([1]Sum!G142:I142))/1000</f>
        <v>3.637978807091713E-15</v>
      </c>
      <c r="H137" s="10">
        <f>[1]Sum!C142/1000</f>
        <v>1.2202569503816694</v>
      </c>
      <c r="I137" s="10">
        <f t="shared" si="5"/>
        <v>-8.2642878952481319E-2</v>
      </c>
      <c r="J137" s="10">
        <f>[1]Sum!L142/1000</f>
        <v>19.854807305903385</v>
      </c>
      <c r="K137" s="11">
        <f>[1]Sum!$O142</f>
        <v>129.11760934103529</v>
      </c>
      <c r="L137" s="6">
        <f>[1]Sum!T142/1000</f>
        <v>9.382580386974734</v>
      </c>
      <c r="M137" s="6">
        <f t="shared" si="6"/>
        <v>105.21068932242686</v>
      </c>
      <c r="N137" s="6">
        <f>[1]Sum!$L113/1000</f>
        <v>47.763869116137592</v>
      </c>
      <c r="O137" s="6">
        <f>[6]Sum!$L113/1000</f>
        <v>54.010496399015999</v>
      </c>
    </row>
    <row r="138" spans="2:15" ht="14.45" x14ac:dyDescent="0.3">
      <c r="B138">
        <f>[1]Sum!B143</f>
        <v>2023</v>
      </c>
      <c r="C138" s="10">
        <f>[1]Sum!D143/1000</f>
        <v>7.1970631937276011</v>
      </c>
      <c r="D138" s="10">
        <f>[1]Sum!H143/1000</f>
        <v>3.5271425499360003</v>
      </c>
      <c r="E138" s="10">
        <f>[1]Sum!I143/1000</f>
        <v>0.15331694736908916</v>
      </c>
      <c r="F138" s="10">
        <f>[1]Sum!E143/1000</f>
        <v>8.7786477499999993</v>
      </c>
      <c r="G138" s="10">
        <f>([1]Sum!L143-SUM([1]Sum!G143:I143))/1000</f>
        <v>-3.637978807091713E-15</v>
      </c>
      <c r="H138" s="10">
        <f>[1]Sum!C143/1000</f>
        <v>1.3021670532340477</v>
      </c>
      <c r="I138" s="10">
        <f t="shared" si="5"/>
        <v>-0.10216892665273383</v>
      </c>
      <c r="J138" s="10">
        <f>[1]Sum!L143/1000</f>
        <v>20.958337494266736</v>
      </c>
      <c r="K138" s="11">
        <f>[1]Sum!$O143</f>
        <v>129.04762645390355</v>
      </c>
      <c r="L138" s="6">
        <f>[1]Sum!T143/1000</f>
        <v>10.753350728791498</v>
      </c>
      <c r="M138" s="6">
        <f t="shared" si="6"/>
        <v>115.96404005121836</v>
      </c>
      <c r="N138" s="6">
        <f>[1]Sum!$L114/1000</f>
        <v>47.159084848084788</v>
      </c>
      <c r="O138" s="6">
        <f>[6]Sum!$L114/1000</f>
        <v>54.109351967318382</v>
      </c>
    </row>
    <row r="139" spans="2:15" ht="14.45" x14ac:dyDescent="0.3">
      <c r="B139">
        <f>[1]Sum!B144</f>
        <v>2024</v>
      </c>
      <c r="C139" s="10">
        <f>[1]Sum!D144/1000</f>
        <v>7.7949850970122583</v>
      </c>
      <c r="D139" s="10">
        <f>[1]Sum!H144/1000</f>
        <v>3.8767726217100007</v>
      </c>
      <c r="E139" s="10">
        <f>[1]Sum!I144/1000</f>
        <v>0.15331694736908916</v>
      </c>
      <c r="F139" s="10">
        <f>[1]Sum!E144/1000</f>
        <v>8.9615390499999972</v>
      </c>
      <c r="G139" s="10">
        <f>([1]Sum!L144-SUM([1]Sum!G144:I144))/1000</f>
        <v>-1.0913936421275139E-14</v>
      </c>
      <c r="H139" s="10">
        <f>[1]Sum!C144/1000</f>
        <v>1.4057898143484273</v>
      </c>
      <c r="I139" s="10">
        <f t="shared" si="5"/>
        <v>-0.13058393803534113</v>
      </c>
      <c r="J139" s="10">
        <f>[1]Sum!L144/1000</f>
        <v>22.192403530439769</v>
      </c>
      <c r="K139" s="11">
        <f>[1]Sum!$O144</f>
        <v>129.36691697613878</v>
      </c>
      <c r="L139" s="6">
        <f>[1]Sum!T144/1000</f>
        <v>10.317480570425328</v>
      </c>
      <c r="M139" s="6">
        <f t="shared" si="6"/>
        <v>126.28152062164369</v>
      </c>
      <c r="N139" s="6">
        <f>[1]Sum!$L115/1000</f>
        <v>47.27979769828319</v>
      </c>
      <c r="O139" s="6">
        <f>[6]Sum!$L115/1000</f>
        <v>55.3554895990464</v>
      </c>
    </row>
    <row r="140" spans="2:15" ht="14.45" x14ac:dyDescent="0.3">
      <c r="B140">
        <f>[1]Sum!B145</f>
        <v>2025</v>
      </c>
      <c r="C140" s="10">
        <f>[1]Sum!D145/1000</f>
        <v>8.1824197086133363</v>
      </c>
      <c r="D140" s="10">
        <f>[1]Sum!H145/1000</f>
        <v>4.2433459491000001</v>
      </c>
      <c r="E140" s="10">
        <f>[1]Sum!I145/1000</f>
        <v>0.19421075793687959</v>
      </c>
      <c r="F140" s="10">
        <f>[1]Sum!E145/1000</f>
        <v>8.9686328699999986</v>
      </c>
      <c r="G140" s="10">
        <f>([1]Sum!L145-SUM([1]Sum!G145:I145))/1000</f>
        <v>0.27856800000000659</v>
      </c>
      <c r="H140" s="10">
        <f>[1]Sum!C145/1000</f>
        <v>1.4407154732978444</v>
      </c>
      <c r="I140" s="10">
        <f t="shared" si="5"/>
        <v>-0.13295214342207715</v>
      </c>
      <c r="J140" s="10">
        <f>[1]Sum!L145/1000</f>
        <v>23.307892758948064</v>
      </c>
      <c r="K140" s="11">
        <f>[1]Sum!$O145</f>
        <v>128.61478436147863</v>
      </c>
      <c r="L140" s="6">
        <f>[1]Sum!T145/1000</f>
        <v>8.6973369537856247</v>
      </c>
      <c r="M140" s="6">
        <f t="shared" si="6"/>
        <v>134.97885757542932</v>
      </c>
      <c r="N140" s="6">
        <f>[1]Sum!$L116/1000</f>
        <v>46.675428602303995</v>
      </c>
      <c r="O140" s="6">
        <f>[6]Sum!$L116/1000</f>
        <v>54.2123981840544</v>
      </c>
    </row>
    <row r="141" spans="2:15" ht="14.45" x14ac:dyDescent="0.3">
      <c r="B141">
        <f>[1]Sum!B146</f>
        <v>2026</v>
      </c>
      <c r="C141" s="10">
        <f>[1]Sum!D146/1000</f>
        <v>8.6721021358912385</v>
      </c>
      <c r="D141" s="10">
        <f>[1]Sum!H146/1000</f>
        <v>4.5917052050460008</v>
      </c>
      <c r="E141" s="10">
        <f>[1]Sum!I146/1000</f>
        <v>0.23580141370717053</v>
      </c>
      <c r="F141" s="10">
        <f>[1]Sum!E146/1000</f>
        <v>8.8417668900000006</v>
      </c>
      <c r="G141" s="10">
        <f>([1]Sum!L146-SUM([1]Sum!G146:I146))/1000</f>
        <v>0.55713599999999863</v>
      </c>
      <c r="H141" s="10">
        <f>[1]Sum!C146/1000</f>
        <v>1.486672990157889</v>
      </c>
      <c r="I141" s="10">
        <f t="shared" si="5"/>
        <v>-0.14981557147228519</v>
      </c>
      <c r="J141" s="10">
        <f>[1]Sum!L146/1000</f>
        <v>24.3851846348023</v>
      </c>
      <c r="K141" s="11">
        <f>[1]Sum!$O146</f>
        <v>127.83207704369833</v>
      </c>
      <c r="L141" s="6">
        <f>[1]Sum!T146/1000</f>
        <v>9.604609454434506</v>
      </c>
      <c r="M141" s="6">
        <f t="shared" si="6"/>
        <v>144.58346702986381</v>
      </c>
      <c r="N141" s="6">
        <f>[1]Sum!$L117/1000</f>
        <v>45.425951971895991</v>
      </c>
      <c r="O141" s="6">
        <f>[6]Sum!$L117/1000</f>
        <v>53.265594644438387</v>
      </c>
    </row>
    <row r="142" spans="2:15" ht="14.45" x14ac:dyDescent="0.3">
      <c r="B142">
        <f>[1]Sum!B147</f>
        <v>2027</v>
      </c>
      <c r="C142" s="10">
        <f>[1]Sum!D147/1000</f>
        <v>9.0088579031805534</v>
      </c>
      <c r="D142" s="10">
        <f>[1]Sum!H147/1000</f>
        <v>4.9044673131660002</v>
      </c>
      <c r="E142" s="10">
        <f>[1]Sum!I147/1000</f>
        <v>0.27669522427496102</v>
      </c>
      <c r="F142" s="10">
        <f>[1]Sum!E147/1000</f>
        <v>9.0826491799999989</v>
      </c>
      <c r="G142" s="10">
        <f>([1]Sum!L147-SUM([1]Sum!G147:I147))/1000</f>
        <v>0.83570400000000156</v>
      </c>
      <c r="H142" s="10">
        <f>[1]Sum!C147/1000</f>
        <v>1.5438962799132663</v>
      </c>
      <c r="I142" s="10">
        <f t="shared" si="5"/>
        <v>-0.17073047589403267</v>
      </c>
      <c r="J142" s="10">
        <f>[1]Sum!L147/1000</f>
        <v>25.652269900534787</v>
      </c>
      <c r="K142" s="11">
        <f>[1]Sum!$O147</f>
        <v>127.9696069521366</v>
      </c>
      <c r="L142" s="6">
        <f>[1]Sum!T147/1000</f>
        <v>7.3929898597354402</v>
      </c>
      <c r="M142" s="6">
        <f t="shared" si="6"/>
        <v>151.97645688959926</v>
      </c>
      <c r="N142" s="6">
        <f>[1]Sum!$L118/1000</f>
        <v>45.885878786491205</v>
      </c>
      <c r="O142" s="6">
        <f>[6]Sum!$L118/1000</f>
        <v>54.181820277940801</v>
      </c>
    </row>
    <row r="143" spans="2:15" ht="14.45" x14ac:dyDescent="0.3">
      <c r="B143">
        <f>[1]Sum!B148</f>
        <v>2028</v>
      </c>
      <c r="C143" s="10">
        <f>[1]Sum!D148/1000</f>
        <v>9.3013963468903356</v>
      </c>
      <c r="D143" s="10">
        <f>[1]Sum!H148/1000</f>
        <v>5.2381130838959997</v>
      </c>
      <c r="E143" s="10">
        <f>[1]Sum!I148/1000</f>
        <v>0.31758903484275147</v>
      </c>
      <c r="F143" s="10">
        <f>[1]Sum!E148/1000</f>
        <v>9.3797727500000008</v>
      </c>
      <c r="G143" s="10">
        <f>([1]Sum!L148-SUM([1]Sum!G148:I148))/1000</f>
        <v>1.1142720000000046</v>
      </c>
      <c r="H143" s="10">
        <f>[1]Sum!C148/1000</f>
        <v>1.5848900919333855</v>
      </c>
      <c r="I143" s="10">
        <f t="shared" si="5"/>
        <v>-0.19987063179280817</v>
      </c>
      <c r="J143" s="10">
        <f>[1]Sum!L148/1000</f>
        <v>26.936033307562468</v>
      </c>
      <c r="K143" s="11">
        <f>[1]Sum!$O148</f>
        <v>128.10599003370527</v>
      </c>
      <c r="L143" s="6">
        <f>[1]Sum!T148/1000</f>
        <v>7.2126988241977523</v>
      </c>
      <c r="M143" s="6">
        <f t="shared" si="6"/>
        <v>159.18915571379702</v>
      </c>
      <c r="N143" s="6">
        <f>[1]Sum!$L119/1000</f>
        <v>46.576698768499199</v>
      </c>
      <c r="O143" s="6">
        <f>[6]Sum!$L119/1000</f>
        <v>55.641126514204785</v>
      </c>
    </row>
    <row r="144" spans="2:15" ht="14.45" x14ac:dyDescent="0.3">
      <c r="B144">
        <f>[1]Sum!B149</f>
        <v>2029</v>
      </c>
      <c r="C144" s="10">
        <f>[1]Sum!D149/1000</f>
        <v>9.7195967506680283</v>
      </c>
      <c r="D144" s="10">
        <f>[1]Sum!H149/1000</f>
        <v>5.5526199378600012</v>
      </c>
      <c r="E144" s="10">
        <f>[1]Sum!I149/1000</f>
        <v>0.35848284541054193</v>
      </c>
      <c r="F144" s="10">
        <f>[1]Sum!E149/1000</f>
        <v>9.5588248999999994</v>
      </c>
      <c r="G144" s="10">
        <f>([1]Sum!L149-SUM([1]Sum!G149:I149))/1000</f>
        <v>1.3928400000000039</v>
      </c>
      <c r="H144" s="10">
        <f>[1]Sum!C149/1000</f>
        <v>1.6695446185772791</v>
      </c>
      <c r="I144" s="10">
        <f t="shared" si="5"/>
        <v>-0.2371086275144185</v>
      </c>
      <c r="J144" s="10">
        <f>[1]Sum!L149/1000</f>
        <v>28.251909052515849</v>
      </c>
      <c r="K144" s="11">
        <f>[1]Sum!$O149</f>
        <v>128.32454413896991</v>
      </c>
      <c r="L144" s="6">
        <f>[1]Sum!T149/1000</f>
        <v>8.1912546852648234</v>
      </c>
      <c r="M144" s="6">
        <f t="shared" si="6"/>
        <v>167.38041039906184</v>
      </c>
      <c r="N144" s="6">
        <f>[1]Sum!$L120/1000</f>
        <v>46.726207188489596</v>
      </c>
      <c r="O144" s="6">
        <f>[6]Sum!$L120/1000</f>
        <v>56.807356317503988</v>
      </c>
    </row>
    <row r="145" spans="1:15" ht="14.45" x14ac:dyDescent="0.3">
      <c r="B145">
        <f>[1]Sum!B150</f>
        <v>2030</v>
      </c>
      <c r="C145" s="10">
        <f>[1]Sum!D150/1000</f>
        <v>10.149085500321551</v>
      </c>
      <c r="D145" s="10">
        <f>[1]Sum!H150/1000</f>
        <v>5.676959680518002</v>
      </c>
      <c r="E145" s="10">
        <f>[1]Sum!I150/1000</f>
        <v>0.41142841037526134</v>
      </c>
      <c r="F145" s="10">
        <f>[1]Sum!E150/1000</f>
        <v>9.3409186999999978</v>
      </c>
      <c r="G145" s="10">
        <f>([1]Sum!L150-SUM([1]Sum!G150:I150))/1000</f>
        <v>1.6714080000000031</v>
      </c>
      <c r="H145" s="10">
        <f>[1]Sum!C150/1000</f>
        <v>1.6907787923171445</v>
      </c>
      <c r="I145" s="10">
        <f t="shared" si="5"/>
        <v>-0.27101367600227916</v>
      </c>
      <c r="J145" s="10">
        <f>[1]Sum!L150/1000</f>
        <v>28.940579083531961</v>
      </c>
      <c r="K145" s="11">
        <f>[1]Sum!$O150</f>
        <v>128.21661576618479</v>
      </c>
      <c r="L145" s="6">
        <f>[1]Sum!T150/1000</f>
        <v>6.234971051767408</v>
      </c>
      <c r="M145" s="6">
        <f t="shared" si="6"/>
        <v>173.61538145082926</v>
      </c>
      <c r="N145" s="6">
        <f>[1]Sum!$L121/1000</f>
        <v>45.128627025019213</v>
      </c>
      <c r="O145" s="6">
        <f>[6]Sum!$L121/1000</f>
        <v>55.96917406511038</v>
      </c>
    </row>
    <row r="147" spans="1:15" x14ac:dyDescent="0.25">
      <c r="A147" t="s">
        <v>10</v>
      </c>
      <c r="B147">
        <f>B125</f>
        <v>2010</v>
      </c>
      <c r="C147" s="10">
        <f>C125-C103</f>
        <v>6.1420112028656715E-6</v>
      </c>
      <c r="D147" s="10"/>
      <c r="E147" s="10">
        <f t="shared" ref="E147:L147" si="7">E125-E103</f>
        <v>0</v>
      </c>
      <c r="F147" s="10">
        <f t="shared" si="7"/>
        <v>6.9100000006372397E-6</v>
      </c>
      <c r="G147" s="10">
        <f t="shared" si="7"/>
        <v>0</v>
      </c>
      <c r="H147" s="10">
        <f t="shared" si="7"/>
        <v>0</v>
      </c>
      <c r="I147" s="10"/>
      <c r="J147" s="10">
        <f t="shared" si="7"/>
        <v>1.305201120338495E-5</v>
      </c>
      <c r="K147" s="16">
        <f t="shared" si="7"/>
        <v>3.329956232960285E-4</v>
      </c>
      <c r="L147" s="10">
        <f t="shared" si="7"/>
        <v>4.1514000000020257E-5</v>
      </c>
    </row>
    <row r="148" spans="1:15" x14ac:dyDescent="0.25">
      <c r="B148">
        <f t="shared" ref="B148:B167" si="8">B126</f>
        <v>2011</v>
      </c>
      <c r="C148" s="10">
        <f t="shared" ref="C148:L163" si="9">C126-C104</f>
        <v>-5.1183426690304401E-6</v>
      </c>
      <c r="D148" s="10"/>
      <c r="E148" s="10">
        <f t="shared" si="9"/>
        <v>0</v>
      </c>
      <c r="F148" s="10">
        <f t="shared" si="9"/>
        <v>6.5119599999992062E-3</v>
      </c>
      <c r="G148" s="10">
        <f t="shared" si="9"/>
        <v>-9.0949470177292826E-16</v>
      </c>
      <c r="H148" s="10">
        <f t="shared" si="9"/>
        <v>1.1663939999998485E-3</v>
      </c>
      <c r="I148" s="10"/>
      <c r="J148" s="10">
        <f t="shared" si="9"/>
        <v>7.6732356573305793E-3</v>
      </c>
      <c r="K148" s="16">
        <f t="shared" si="9"/>
        <v>0.14155693264774527</v>
      </c>
      <c r="L148" s="10">
        <f t="shared" si="9"/>
        <v>-7.6109000000101901E-5</v>
      </c>
    </row>
    <row r="149" spans="1:15" x14ac:dyDescent="0.25">
      <c r="B149">
        <f t="shared" si="8"/>
        <v>2012</v>
      </c>
      <c r="C149" s="10">
        <f t="shared" si="9"/>
        <v>-4.0946741352021476E-6</v>
      </c>
      <c r="D149" s="10"/>
      <c r="E149" s="10">
        <f t="shared" si="9"/>
        <v>0</v>
      </c>
      <c r="F149" s="10">
        <f t="shared" si="9"/>
        <v>1.8177849999998941E-2</v>
      </c>
      <c r="G149" s="10">
        <f t="shared" si="9"/>
        <v>-3.637978807091713E-15</v>
      </c>
      <c r="H149" s="10">
        <f t="shared" si="9"/>
        <v>-5.0551419599997871E-4</v>
      </c>
      <c r="I149" s="10"/>
      <c r="J149" s="10">
        <f t="shared" si="9"/>
        <v>1.7668241129864981E-2</v>
      </c>
      <c r="K149" s="16">
        <f t="shared" si="9"/>
        <v>0.24311987746014552</v>
      </c>
      <c r="L149" s="10">
        <f t="shared" si="9"/>
        <v>6.9190000004937247E-6</v>
      </c>
    </row>
    <row r="150" spans="1:15" x14ac:dyDescent="0.25">
      <c r="B150">
        <f t="shared" si="8"/>
        <v>2013</v>
      </c>
      <c r="C150" s="10">
        <f t="shared" si="9"/>
        <v>1.6936785764497975E-2</v>
      </c>
      <c r="D150" s="10"/>
      <c r="E150" s="10">
        <f t="shared" si="9"/>
        <v>0</v>
      </c>
      <c r="F150" s="10">
        <f t="shared" si="9"/>
        <v>-2.0175700000031327E-3</v>
      </c>
      <c r="G150" s="10">
        <f t="shared" si="9"/>
        <v>1.8189894035458565E-15</v>
      </c>
      <c r="H150" s="10">
        <f t="shared" si="9"/>
        <v>5.0694217445405032E-3</v>
      </c>
      <c r="I150" s="10"/>
      <c r="J150" s="10">
        <f t="shared" si="9"/>
        <v>2.0109750641038815E-2</v>
      </c>
      <c r="K150" s="16">
        <f t="shared" si="9"/>
        <v>0.2557239205549422</v>
      </c>
      <c r="L150" s="10">
        <f t="shared" si="9"/>
        <v>0.17016122510113796</v>
      </c>
    </row>
    <row r="151" spans="1:15" x14ac:dyDescent="0.25">
      <c r="B151">
        <f t="shared" si="8"/>
        <v>2014</v>
      </c>
      <c r="C151" s="10">
        <f t="shared" si="9"/>
        <v>4.6761484673887521E-2</v>
      </c>
      <c r="D151" s="10"/>
      <c r="E151" s="10">
        <f t="shared" si="9"/>
        <v>0</v>
      </c>
      <c r="F151" s="10">
        <f t="shared" si="9"/>
        <v>-1.2121773999997032E-2</v>
      </c>
      <c r="G151" s="10">
        <f t="shared" si="9"/>
        <v>0</v>
      </c>
      <c r="H151" s="10">
        <f t="shared" si="9"/>
        <v>1.628774584770043E-2</v>
      </c>
      <c r="I151" s="10"/>
      <c r="J151" s="10">
        <f t="shared" si="9"/>
        <v>4.6792614757590556E-2</v>
      </c>
      <c r="K151" s="16">
        <f t="shared" si="9"/>
        <v>0.54762283828736713</v>
      </c>
      <c r="L151" s="10">
        <f t="shared" si="9"/>
        <v>0.25288780531202715</v>
      </c>
    </row>
    <row r="152" spans="1:15" x14ac:dyDescent="0.25">
      <c r="B152">
        <f t="shared" si="8"/>
        <v>2015</v>
      </c>
      <c r="C152" s="10">
        <f t="shared" si="9"/>
        <v>0.11448295037604428</v>
      </c>
      <c r="D152" s="10"/>
      <c r="E152" s="10">
        <f t="shared" si="9"/>
        <v>0</v>
      </c>
      <c r="F152" s="10">
        <f t="shared" si="9"/>
        <v>-0.12349512999999845</v>
      </c>
      <c r="G152" s="10">
        <f t="shared" si="9"/>
        <v>-1.8189894035458565E-15</v>
      </c>
      <c r="H152" s="10">
        <f t="shared" si="9"/>
        <v>2.1671135282866349E-2</v>
      </c>
      <c r="I152" s="10"/>
      <c r="J152" s="10">
        <f t="shared" si="9"/>
        <v>8.8602578709124913E-3</v>
      </c>
      <c r="K152" s="16">
        <f t="shared" si="9"/>
        <v>9.5949775402999649E-2</v>
      </c>
      <c r="L152" s="10">
        <f t="shared" si="9"/>
        <v>0.69298329952416005</v>
      </c>
    </row>
    <row r="153" spans="1:15" x14ac:dyDescent="0.25">
      <c r="B153">
        <f t="shared" si="8"/>
        <v>2016</v>
      </c>
      <c r="C153" s="10">
        <f t="shared" si="9"/>
        <v>8.3529399082181932E-2</v>
      </c>
      <c r="D153" s="10"/>
      <c r="E153" s="10">
        <f t="shared" si="9"/>
        <v>-3.2018203251732019E-3</v>
      </c>
      <c r="F153" s="10">
        <f t="shared" si="9"/>
        <v>-1.0337206000000876E-2</v>
      </c>
      <c r="G153" s="10">
        <f t="shared" si="9"/>
        <v>0</v>
      </c>
      <c r="H153" s="10">
        <f t="shared" si="9"/>
        <v>3.1559987740080508E-2</v>
      </c>
      <c r="I153" s="10"/>
      <c r="J153" s="10">
        <f t="shared" si="9"/>
        <v>9.8052070703090521E-2</v>
      </c>
      <c r="K153" s="16">
        <f t="shared" si="9"/>
        <v>0.94888639093099414</v>
      </c>
      <c r="L153" s="10">
        <f t="shared" si="9"/>
        <v>-0.34977920747921765</v>
      </c>
    </row>
    <row r="154" spans="1:15" x14ac:dyDescent="0.25">
      <c r="B154">
        <f t="shared" si="8"/>
        <v>2017</v>
      </c>
      <c r="C154" s="10">
        <f t="shared" si="9"/>
        <v>8.8458629167453839E-2</v>
      </c>
      <c r="D154" s="10"/>
      <c r="E154" s="10">
        <f t="shared" si="9"/>
        <v>-3.2018203251731603E-3</v>
      </c>
      <c r="F154" s="10">
        <f t="shared" si="9"/>
        <v>3.128641999998294E-3</v>
      </c>
      <c r="G154" s="10">
        <f t="shared" si="9"/>
        <v>5.4569682106375695E-15</v>
      </c>
      <c r="H154" s="10">
        <f t="shared" si="9"/>
        <v>3.6653178954654031E-2</v>
      </c>
      <c r="I154" s="10"/>
      <c r="J154" s="10">
        <f t="shared" si="9"/>
        <v>0.12114992957893556</v>
      </c>
      <c r="K154" s="16">
        <f t="shared" si="9"/>
        <v>1.0982823341934989</v>
      </c>
      <c r="L154" s="10">
        <f t="shared" si="9"/>
        <v>4.6077336082467113E-2</v>
      </c>
    </row>
    <row r="155" spans="1:15" x14ac:dyDescent="0.25">
      <c r="B155">
        <f t="shared" si="8"/>
        <v>2018</v>
      </c>
      <c r="C155" s="10">
        <f t="shared" si="9"/>
        <v>9.3633789461335049E-2</v>
      </c>
      <c r="D155" s="10"/>
      <c r="E155" s="10">
        <f t="shared" si="9"/>
        <v>-3.2018203251731603E-3</v>
      </c>
      <c r="F155" s="10">
        <f t="shared" si="9"/>
        <v>-2.9892344000000293E-2</v>
      </c>
      <c r="G155" s="10">
        <f t="shared" si="9"/>
        <v>-1.8189894035458565E-15</v>
      </c>
      <c r="H155" s="10">
        <f t="shared" si="9"/>
        <v>4.4721497992801451E-2</v>
      </c>
      <c r="I155" s="10"/>
      <c r="J155" s="10">
        <f t="shared" si="9"/>
        <v>0.10302525795895967</v>
      </c>
      <c r="K155" s="16">
        <f t="shared" si="9"/>
        <v>0.87544935620755382</v>
      </c>
      <c r="L155" s="10">
        <f t="shared" si="9"/>
        <v>7.2589824239538636E-2</v>
      </c>
    </row>
    <row r="156" spans="1:15" x14ac:dyDescent="0.25">
      <c r="B156">
        <f t="shared" si="8"/>
        <v>2019</v>
      </c>
      <c r="C156" s="10">
        <f t="shared" si="9"/>
        <v>0.12610194697212407</v>
      </c>
      <c r="D156" s="10"/>
      <c r="E156" s="10">
        <f t="shared" si="9"/>
        <v>-3.2018203251731603E-3</v>
      </c>
      <c r="F156" s="10">
        <f t="shared" si="9"/>
        <v>-0.1226698639999988</v>
      </c>
      <c r="G156" s="10">
        <f t="shared" si="9"/>
        <v>-7.2759576141834261E-15</v>
      </c>
      <c r="H156" s="10">
        <f t="shared" si="9"/>
        <v>5.4221374169479253E-2</v>
      </c>
      <c r="I156" s="10"/>
      <c r="J156" s="10">
        <f t="shared" si="9"/>
        <v>5.3517551446429223E-2</v>
      </c>
      <c r="K156" s="16">
        <f t="shared" si="9"/>
        <v>0.41897387981069301</v>
      </c>
      <c r="L156" s="10">
        <f t="shared" si="9"/>
        <v>0.34725838958112121</v>
      </c>
    </row>
    <row r="157" spans="1:15" x14ac:dyDescent="0.25">
      <c r="B157">
        <f t="shared" si="8"/>
        <v>2020</v>
      </c>
      <c r="C157" s="10">
        <f t="shared" si="9"/>
        <v>0.16011417595302557</v>
      </c>
      <c r="D157" s="10"/>
      <c r="E157" s="10">
        <f t="shared" si="9"/>
        <v>-3.2018203251731603E-3</v>
      </c>
      <c r="F157" s="10">
        <f t="shared" si="9"/>
        <v>-0.17548014660000355</v>
      </c>
      <c r="G157" s="10">
        <f t="shared" si="9"/>
        <v>0</v>
      </c>
      <c r="H157" s="10">
        <f t="shared" si="9"/>
        <v>5.8096266369191518E-2</v>
      </c>
      <c r="I157" s="10"/>
      <c r="J157" s="10">
        <f t="shared" si="9"/>
        <v>4.6255140989046595E-2</v>
      </c>
      <c r="K157" s="16">
        <f t="shared" si="9"/>
        <v>0.33847215990670065</v>
      </c>
      <c r="L157" s="10">
        <f t="shared" si="9"/>
        <v>0.42749790943132204</v>
      </c>
    </row>
    <row r="158" spans="1:15" x14ac:dyDescent="0.25">
      <c r="B158">
        <f t="shared" si="8"/>
        <v>2021</v>
      </c>
      <c r="C158" s="10">
        <f t="shared" si="9"/>
        <v>0.19303063440227142</v>
      </c>
      <c r="D158" s="10"/>
      <c r="E158" s="10">
        <f t="shared" si="9"/>
        <v>-3.2018203251731603E-3</v>
      </c>
      <c r="F158" s="10">
        <f t="shared" si="9"/>
        <v>-0.23005696480000282</v>
      </c>
      <c r="G158" s="10">
        <f t="shared" si="9"/>
        <v>3.637978807091713E-15</v>
      </c>
      <c r="H158" s="10">
        <f t="shared" si="9"/>
        <v>7.0149969110900434E-2</v>
      </c>
      <c r="I158" s="10"/>
      <c r="J158" s="10">
        <f t="shared" si="9"/>
        <v>3.6803081336003629E-2</v>
      </c>
      <c r="K158" s="16">
        <f t="shared" si="9"/>
        <v>0.25275327834762606</v>
      </c>
      <c r="L158" s="10">
        <f t="shared" si="9"/>
        <v>0.33214904868761685</v>
      </c>
    </row>
    <row r="159" spans="1:15" x14ac:dyDescent="0.25">
      <c r="B159">
        <f t="shared" si="8"/>
        <v>2022</v>
      </c>
      <c r="C159" s="10">
        <f t="shared" si="9"/>
        <v>0.17547165864334868</v>
      </c>
      <c r="D159" s="10"/>
      <c r="E159" s="10">
        <f t="shared" si="9"/>
        <v>-3.2018203251731603E-3</v>
      </c>
      <c r="F159" s="10">
        <f t="shared" si="9"/>
        <v>-0.21019840999999673</v>
      </c>
      <c r="G159" s="10">
        <f t="shared" si="9"/>
        <v>3.637978807091713E-15</v>
      </c>
      <c r="H159" s="10">
        <f t="shared" si="9"/>
        <v>6.6620497470915696E-2</v>
      </c>
      <c r="I159" s="10"/>
      <c r="J159" s="10">
        <f t="shared" si="9"/>
        <v>3.4251358173094104E-2</v>
      </c>
      <c r="K159" s="16">
        <f t="shared" si="9"/>
        <v>0.22273968293202984</v>
      </c>
      <c r="L159" s="10">
        <f t="shared" si="9"/>
        <v>-0.18504114541221028</v>
      </c>
    </row>
    <row r="160" spans="1:15" x14ac:dyDescent="0.25">
      <c r="B160">
        <f t="shared" si="8"/>
        <v>2023</v>
      </c>
      <c r="C160" s="10">
        <f t="shared" si="9"/>
        <v>0.21354797572000628</v>
      </c>
      <c r="D160" s="10"/>
      <c r="E160" s="10">
        <f t="shared" si="9"/>
        <v>-3.2018203251731603E-3</v>
      </c>
      <c r="F160" s="10">
        <f t="shared" si="9"/>
        <v>-0.27399383000000022</v>
      </c>
      <c r="G160" s="10">
        <f t="shared" si="9"/>
        <v>-3.637978807091713E-15</v>
      </c>
      <c r="H160" s="10">
        <f t="shared" si="9"/>
        <v>7.9796256052408143E-2</v>
      </c>
      <c r="I160" s="10"/>
      <c r="J160" s="10">
        <f t="shared" si="9"/>
        <v>2.6773197379238667E-2</v>
      </c>
      <c r="K160" s="16">
        <f t="shared" si="9"/>
        <v>0.16485170044225583</v>
      </c>
      <c r="L160" s="10">
        <f t="shared" si="9"/>
        <v>0.44463931680698465</v>
      </c>
    </row>
    <row r="161" spans="1:20" x14ac:dyDescent="0.25">
      <c r="B161">
        <f t="shared" si="8"/>
        <v>2024</v>
      </c>
      <c r="C161" s="10">
        <f t="shared" si="9"/>
        <v>0.23812294422917102</v>
      </c>
      <c r="D161" s="10"/>
      <c r="E161" s="10">
        <f t="shared" si="9"/>
        <v>-3.2018203251731603E-3</v>
      </c>
      <c r="F161" s="10">
        <f t="shared" si="9"/>
        <v>-0.30460438000000067</v>
      </c>
      <c r="G161" s="10">
        <f t="shared" si="9"/>
        <v>-1.0913936421275139E-14</v>
      </c>
      <c r="H161" s="10">
        <f t="shared" si="9"/>
        <v>7.5307461024185507E-2</v>
      </c>
      <c r="I161" s="10"/>
      <c r="J161" s="10">
        <f t="shared" si="9"/>
        <v>1.4758630980175269E-2</v>
      </c>
      <c r="K161" s="16">
        <f t="shared" si="9"/>
        <v>8.6032979081096528E-2</v>
      </c>
      <c r="L161" s="10">
        <f t="shared" si="9"/>
        <v>0.26777527543885249</v>
      </c>
    </row>
    <row r="162" spans="1:20" x14ac:dyDescent="0.25">
      <c r="B162">
        <f t="shared" si="8"/>
        <v>2025</v>
      </c>
      <c r="C162" s="10">
        <f t="shared" si="9"/>
        <v>0.22465059517864905</v>
      </c>
      <c r="D162" s="10"/>
      <c r="E162" s="10">
        <f t="shared" si="9"/>
        <v>-4.3699529409436944E-3</v>
      </c>
      <c r="F162" s="10">
        <f t="shared" si="9"/>
        <v>-0.28929621000000161</v>
      </c>
      <c r="G162" s="10">
        <f t="shared" si="9"/>
        <v>3.6637359812630166E-15</v>
      </c>
      <c r="H162" s="10">
        <f t="shared" si="9"/>
        <v>7.3381802467441526E-2</v>
      </c>
      <c r="I162" s="10"/>
      <c r="J162" s="10">
        <f t="shared" si="9"/>
        <v>6.3811534031508188E-3</v>
      </c>
      <c r="K162" s="16">
        <f t="shared" si="9"/>
        <v>3.5211706069304682E-2</v>
      </c>
      <c r="L162" s="10">
        <f t="shared" si="9"/>
        <v>-0.2241228774214381</v>
      </c>
    </row>
    <row r="163" spans="1:20" x14ac:dyDescent="0.25">
      <c r="B163">
        <f t="shared" si="8"/>
        <v>2026</v>
      </c>
      <c r="C163" s="10">
        <f t="shared" si="9"/>
        <v>0.14463170357788258</v>
      </c>
      <c r="D163" s="10"/>
      <c r="E163" s="10">
        <f t="shared" si="9"/>
        <v>-1.3105274314919924E-2</v>
      </c>
      <c r="F163" s="10">
        <f t="shared" si="9"/>
        <v>-0.18558087000000079</v>
      </c>
      <c r="G163" s="10">
        <f t="shared" si="9"/>
        <v>-3.6637359812630166E-15</v>
      </c>
      <c r="H163" s="10">
        <f t="shared" si="9"/>
        <v>5.2498655532916771E-2</v>
      </c>
      <c r="I163" s="10"/>
      <c r="J163" s="10">
        <f t="shared" si="9"/>
        <v>1.1284307818826278E-3</v>
      </c>
      <c r="K163" s="16">
        <f t="shared" si="9"/>
        <v>5.9154627208357624E-3</v>
      </c>
      <c r="L163" s="10">
        <f t="shared" si="9"/>
        <v>-0.89854035269676658</v>
      </c>
    </row>
    <row r="164" spans="1:20" x14ac:dyDescent="0.25">
      <c r="B164">
        <f t="shared" si="8"/>
        <v>2027</v>
      </c>
      <c r="C164" s="10">
        <f t="shared" ref="C164:L167" si="10">C142-C120</f>
        <v>0.23909227690603885</v>
      </c>
      <c r="D164" s="10"/>
      <c r="E164" s="10">
        <f t="shared" si="10"/>
        <v>-1.3105274314919924E-2</v>
      </c>
      <c r="F164" s="10">
        <f t="shared" si="10"/>
        <v>-0.2933997099999992</v>
      </c>
      <c r="G164" s="10">
        <f t="shared" si="10"/>
        <v>3.6637359812630166E-15</v>
      </c>
      <c r="H164" s="10">
        <f t="shared" si="10"/>
        <v>7.1800884149464839E-2</v>
      </c>
      <c r="I164" s="10"/>
      <c r="J164" s="10">
        <f t="shared" si="10"/>
        <v>-1.084338363541093E-2</v>
      </c>
      <c r="K164" s="16">
        <f t="shared" si="10"/>
        <v>-5.409359667721958E-2</v>
      </c>
      <c r="L164" s="10">
        <f t="shared" si="10"/>
        <v>0.7245075049379528</v>
      </c>
    </row>
    <row r="165" spans="1:20" x14ac:dyDescent="0.25">
      <c r="B165">
        <f t="shared" si="8"/>
        <v>2028</v>
      </c>
      <c r="C165" s="10">
        <f t="shared" si="10"/>
        <v>0.23737018755893757</v>
      </c>
      <c r="D165" s="10"/>
      <c r="E165" s="10">
        <f t="shared" si="10"/>
        <v>-1.3105274314919924E-2</v>
      </c>
      <c r="F165" s="10">
        <f t="shared" si="10"/>
        <v>-0.29457152999999892</v>
      </c>
      <c r="G165" s="10">
        <f t="shared" si="10"/>
        <v>1.1102230246251565E-14</v>
      </c>
      <c r="H165" s="10">
        <f t="shared" si="10"/>
        <v>6.5796368583808107E-2</v>
      </c>
      <c r="I165" s="10"/>
      <c r="J165" s="10">
        <f t="shared" si="10"/>
        <v>-2.0174962954175868E-2</v>
      </c>
      <c r="K165" s="16">
        <f t="shared" si="10"/>
        <v>-9.5950787319964093E-2</v>
      </c>
      <c r="L165" s="10">
        <f t="shared" si="10"/>
        <v>-2.6928901249803516E-2</v>
      </c>
    </row>
    <row r="166" spans="1:20" x14ac:dyDescent="0.25">
      <c r="B166">
        <f t="shared" si="8"/>
        <v>2029</v>
      </c>
      <c r="C166" s="10">
        <f t="shared" si="10"/>
        <v>0.33946452339500333</v>
      </c>
      <c r="D166" s="10"/>
      <c r="E166" s="10">
        <f t="shared" si="10"/>
        <v>-1.3105274314919868E-2</v>
      </c>
      <c r="F166" s="10">
        <f t="shared" si="10"/>
        <v>-0.40170701000000086</v>
      </c>
      <c r="G166" s="10">
        <f t="shared" si="10"/>
        <v>3.7747582837255322E-15</v>
      </c>
      <c r="H166" s="10">
        <f t="shared" si="10"/>
        <v>8.9466343523121994E-2</v>
      </c>
      <c r="I166" s="10"/>
      <c r="J166" s="10">
        <f t="shared" si="10"/>
        <v>-2.434397085879425E-2</v>
      </c>
      <c r="K166" s="16">
        <f t="shared" si="10"/>
        <v>-0.11057408393818946</v>
      </c>
      <c r="L166" s="10">
        <f t="shared" si="10"/>
        <v>0.72710754504616837</v>
      </c>
    </row>
    <row r="167" spans="1:20" x14ac:dyDescent="0.25">
      <c r="B167">
        <f t="shared" si="8"/>
        <v>2030</v>
      </c>
      <c r="C167" s="10">
        <f t="shared" si="10"/>
        <v>0.32906092397641729</v>
      </c>
      <c r="D167" s="10"/>
      <c r="E167" s="10">
        <f t="shared" si="10"/>
        <v>-1.0814854162490894E-2</v>
      </c>
      <c r="F167" s="10">
        <f t="shared" si="10"/>
        <v>-0.38374976939999961</v>
      </c>
      <c r="G167" s="10">
        <f t="shared" si="10"/>
        <v>7.3274719625260332E-15</v>
      </c>
      <c r="H167" s="10">
        <f t="shared" si="10"/>
        <v>7.9021422363826144E-2</v>
      </c>
      <c r="I167" s="10"/>
      <c r="J167" s="10">
        <f t="shared" si="10"/>
        <v>-6.9364168842405149E-3</v>
      </c>
      <c r="K167" s="16">
        <f t="shared" si="10"/>
        <v>-3.0730687726503447E-2</v>
      </c>
      <c r="L167" s="10">
        <f t="shared" si="10"/>
        <v>0.10269635930196763</v>
      </c>
    </row>
    <row r="169" spans="1:20" ht="18" thickBot="1" x14ac:dyDescent="0.4">
      <c r="C169" s="4" t="s">
        <v>15</v>
      </c>
      <c r="D169" s="4"/>
      <c r="E169" s="4"/>
    </row>
    <row r="170" spans="1:20" thickTop="1" x14ac:dyDescent="0.3">
      <c r="C170" t="str">
        <f>C9</f>
        <v>Coal</v>
      </c>
      <c r="D170" t="str">
        <f t="shared" ref="D170:T170" si="11">D9</f>
        <v>Oil</v>
      </c>
      <c r="E170" t="str">
        <f t="shared" si="11"/>
        <v>Gas</v>
      </c>
      <c r="F170" t="str">
        <f t="shared" si="11"/>
        <v>Nuclear</v>
      </c>
      <c r="G170" t="str">
        <f t="shared" si="11"/>
        <v>Hydro</v>
      </c>
      <c r="H170" t="str">
        <f t="shared" si="11"/>
        <v>Biomass</v>
      </c>
      <c r="I170" t="str">
        <f t="shared" si="11"/>
        <v>Solar PV</v>
      </c>
      <c r="J170" t="str">
        <f t="shared" si="11"/>
        <v>Solar Thermal</v>
      </c>
      <c r="K170" t="str">
        <f t="shared" si="11"/>
        <v>Wind</v>
      </c>
      <c r="L170" t="str">
        <f t="shared" si="11"/>
        <v>Total Cent.</v>
      </c>
      <c r="M170" t="str">
        <f t="shared" si="11"/>
        <v>Imports</v>
      </c>
      <c r="N170" t="str">
        <f t="shared" si="11"/>
        <v>Exports</v>
      </c>
      <c r="O170" t="str">
        <f t="shared" si="11"/>
        <v>Net Imports</v>
      </c>
      <c r="P170" t="str">
        <f t="shared" si="11"/>
        <v>dom. System dmd</v>
      </c>
      <c r="Q170" t="str">
        <f t="shared" si="11"/>
        <v>Dist. Oil</v>
      </c>
      <c r="R170" t="str">
        <f t="shared" si="11"/>
        <v>Dist. Biomass</v>
      </c>
      <c r="S170" t="str">
        <f t="shared" si="11"/>
        <v>Mini Hydro</v>
      </c>
      <c r="T170" t="str">
        <f t="shared" si="11"/>
        <v>Dist.Solar PV</v>
      </c>
    </row>
    <row r="171" spans="1:20" ht="14.45" x14ac:dyDescent="0.3">
      <c r="A171" t="str">
        <f>A103</f>
        <v>Renewable</v>
      </c>
      <c r="B171" t="str">
        <f>[2]ByCountry!A10</f>
        <v>Burkina</v>
      </c>
      <c r="C171" s="7">
        <f>[2]ByCountry!C10/1000</f>
        <v>0</v>
      </c>
      <c r="D171" s="7">
        <f>[2]ByCountry!D10/1000</f>
        <v>0</v>
      </c>
      <c r="E171" s="7">
        <f>[2]ByCountry!E10/1000</f>
        <v>0</v>
      </c>
      <c r="F171" s="7">
        <f>[2]ByCountry!F10/1000</f>
        <v>0</v>
      </c>
      <c r="G171" s="7">
        <f>[2]ByCountry!G10/1000</f>
        <v>4.0471200000000006E-2</v>
      </c>
      <c r="H171" s="7">
        <f>[2]ByCountry!H10/1000</f>
        <v>0.77736240000000001</v>
      </c>
      <c r="I171" s="7">
        <f>[2]ByCountry!I10/1000</f>
        <v>0.2543028</v>
      </c>
      <c r="J171" s="7">
        <f>[2]ByCountry!J10/1000</f>
        <v>1.14975</v>
      </c>
      <c r="K171" s="7">
        <f>[2]ByCountry!K10/1000</f>
        <v>7.5336E-2</v>
      </c>
      <c r="L171" s="7">
        <f>[2]ByCountry!L10/1000</f>
        <v>2.2972223999999994</v>
      </c>
      <c r="M171" s="7">
        <f>[2]ByCountry!M10/1000</f>
        <v>0.6781992</v>
      </c>
      <c r="N171" s="7">
        <f>[2]ByCountry!N10/1000</f>
        <v>7.9891199999999996E-2</v>
      </c>
      <c r="O171" s="7">
        <f>[2]ByCountry!O10/1000</f>
        <v>0.59830799999999995</v>
      </c>
      <c r="P171" s="7">
        <f>[2]ByCountry!P10/1000</f>
        <v>2.9713920000000003</v>
      </c>
      <c r="Q171" s="7">
        <f>[2]ByCountry!Q10/1000</f>
        <v>3.0397199999999999E-2</v>
      </c>
      <c r="R171" s="7">
        <f>[2]ByCountry!R10/1000</f>
        <v>0</v>
      </c>
      <c r="S171" s="7">
        <f>[2]ByCountry!S10/1000</f>
        <v>0.21251760000000003</v>
      </c>
      <c r="T171" s="7">
        <f>[2]ByCountry!T10/1000</f>
        <v>0.12684480000000001</v>
      </c>
    </row>
    <row r="172" spans="1:20" ht="14.45" x14ac:dyDescent="0.3">
      <c r="B172" t="str">
        <f>[2]ByCountry!A11</f>
        <v>Cote d'Ivoire</v>
      </c>
      <c r="C172" s="7">
        <f>[2]ByCountry!C11/1000</f>
        <v>0</v>
      </c>
      <c r="D172" s="7">
        <f>[2]ByCountry!D11/1000</f>
        <v>0</v>
      </c>
      <c r="E172" s="7">
        <f>[2]ByCountry!E11/1000</f>
        <v>18.5351964</v>
      </c>
      <c r="F172" s="7">
        <f>[2]ByCountry!F11/1000</f>
        <v>0</v>
      </c>
      <c r="G172" s="7">
        <f>[2]ByCountry!G11/1000</f>
        <v>1.8515136000000001</v>
      </c>
      <c r="H172" s="7">
        <f>[2]ByCountry!H11/1000</f>
        <v>0</v>
      </c>
      <c r="I172" s="7">
        <f>[2]ByCountry!I11/1000</f>
        <v>1.5169691999999997</v>
      </c>
      <c r="J172" s="7">
        <f>[2]ByCountry!J11/1000</f>
        <v>0</v>
      </c>
      <c r="K172" s="7">
        <f>[2]ByCountry!K11/1000</f>
        <v>0</v>
      </c>
      <c r="L172" s="7">
        <f>[2]ByCountry!L11/1000</f>
        <v>21.903679199999999</v>
      </c>
      <c r="M172" s="7">
        <f>[2]ByCountry!M11/1000</f>
        <v>0.37992119999999996</v>
      </c>
      <c r="N172" s="7">
        <f>[2]ByCountry!N11/1000</f>
        <v>6.3154344</v>
      </c>
      <c r="O172" s="7">
        <f>[2]ByCountry!O11/1000</f>
        <v>-5.9355131999999999</v>
      </c>
      <c r="P172" s="7">
        <f>[2]ByCountry!P11/1000</f>
        <v>15.033035999999997</v>
      </c>
      <c r="Q172" s="7">
        <f>[2]ByCountry!Q11/1000</f>
        <v>9.5221200000000006E-2</v>
      </c>
      <c r="R172" s="7">
        <f>[2]ByCountry!R11/1000</f>
        <v>0</v>
      </c>
      <c r="S172" s="7">
        <f>[2]ByCountry!S11/1000</f>
        <v>0.54644879999999996</v>
      </c>
      <c r="T172" s="7">
        <f>[2]ByCountry!T11/1000</f>
        <v>0</v>
      </c>
    </row>
    <row r="173" spans="1:20" ht="14.45" x14ac:dyDescent="0.3">
      <c r="B173" t="str">
        <f>[2]ByCountry!A12</f>
        <v>Gambia</v>
      </c>
      <c r="C173" s="7">
        <f>[2]ByCountry!C12/1000</f>
        <v>0</v>
      </c>
      <c r="D173" s="7">
        <f>[2]ByCountry!D12/1000</f>
        <v>0</v>
      </c>
      <c r="E173" s="7">
        <f>[2]ByCountry!E12/1000</f>
        <v>0.15706680000000001</v>
      </c>
      <c r="F173" s="7">
        <f>[2]ByCountry!F12/1000</f>
        <v>0</v>
      </c>
      <c r="G173" s="7">
        <f>[2]ByCountry!G12/1000</f>
        <v>5.7815999999999992E-2</v>
      </c>
      <c r="H173" s="7">
        <f>[2]ByCountry!H12/1000</f>
        <v>5.475E-2</v>
      </c>
      <c r="I173" s="7">
        <f>[2]ByCountry!I12/1000</f>
        <v>0.10109039999999998</v>
      </c>
      <c r="J173" s="7">
        <f>[2]ByCountry!J12/1000</f>
        <v>0.24019920000000003</v>
      </c>
      <c r="K173" s="7">
        <f>[2]ByCountry!K12/1000</f>
        <v>1.6118400000000001E-2</v>
      </c>
      <c r="L173" s="7">
        <f>[2]ByCountry!L12/1000</f>
        <v>0.62704079999999984</v>
      </c>
      <c r="M173" s="7">
        <f>[2]ByCountry!M12/1000</f>
        <v>0.51657719999999996</v>
      </c>
      <c r="N173" s="7">
        <f>[2]ByCountry!N12/1000</f>
        <v>6.2108399999999994E-2</v>
      </c>
      <c r="O173" s="7">
        <f>[2]ByCountry!O12/1000</f>
        <v>0.45446879999999995</v>
      </c>
      <c r="P173" s="7">
        <f>[2]ByCountry!P12/1000</f>
        <v>1.0801080000000001</v>
      </c>
      <c r="Q173" s="7">
        <f>[2]ByCountry!Q12/1000</f>
        <v>1.11252E-2</v>
      </c>
      <c r="R173" s="7">
        <f>[2]ByCountry!R12/1000</f>
        <v>0</v>
      </c>
      <c r="S173" s="7">
        <f>[2]ByCountry!S12/1000</f>
        <v>5.10708E-2</v>
      </c>
      <c r="T173" s="7">
        <f>[2]ByCountry!T12/1000</f>
        <v>4.9318799999999996E-2</v>
      </c>
    </row>
    <row r="174" spans="1:20" x14ac:dyDescent="0.25">
      <c r="B174" t="str">
        <f>[2]ByCountry!A13</f>
        <v>Ghana</v>
      </c>
      <c r="C174" s="7">
        <f>[2]ByCountry!C13/1000</f>
        <v>0</v>
      </c>
      <c r="D174" s="7">
        <f>[2]ByCountry!D13/1000</f>
        <v>0</v>
      </c>
      <c r="E174" s="7">
        <f>[2]ByCountry!E13/1000</f>
        <v>6.8690663999999986</v>
      </c>
      <c r="F174" s="7">
        <f>[2]ByCountry!F13/1000</f>
        <v>0</v>
      </c>
      <c r="G174" s="7">
        <f>[2]ByCountry!G13/1000</f>
        <v>3.9783540000000004</v>
      </c>
      <c r="H174" s="7">
        <f>[2]ByCountry!H13/1000</f>
        <v>4.3829783999999998</v>
      </c>
      <c r="I174" s="7">
        <f>[2]ByCountry!I13/1000</f>
        <v>2.9190948000000003</v>
      </c>
      <c r="J174" s="7">
        <f>[2]ByCountry!J13/1000</f>
        <v>0</v>
      </c>
      <c r="K174" s="7">
        <f>[2]ByCountry!K13/1000</f>
        <v>0.35232720000000001</v>
      </c>
      <c r="L174" s="7">
        <f>[2]ByCountry!L13/1000</f>
        <v>18.501820799999997</v>
      </c>
      <c r="M174" s="7">
        <f>[2]ByCountry!M13/1000</f>
        <v>11.995243200000001</v>
      </c>
      <c r="N174" s="7">
        <f>[2]ByCountry!N13/1000</f>
        <v>0</v>
      </c>
      <c r="O174" s="7">
        <f>[2]ByCountry!O13/1000</f>
        <v>11.995243200000001</v>
      </c>
      <c r="P174" s="7">
        <f>[2]ByCountry!P13/1000</f>
        <v>29.518571999999995</v>
      </c>
      <c r="Q174" s="7">
        <f>[2]ByCountry!Q13/1000</f>
        <v>0.26595360000000001</v>
      </c>
      <c r="R174" s="7">
        <f>[2]ByCountry!R13/1000</f>
        <v>0</v>
      </c>
      <c r="S174" s="7">
        <f>[2]ByCountry!S13/1000</f>
        <v>4.3800000000000002E-3</v>
      </c>
      <c r="T174" s="7">
        <f>[2]ByCountry!T13/1000</f>
        <v>1.8087647999999998</v>
      </c>
    </row>
    <row r="175" spans="1:20" x14ac:dyDescent="0.25">
      <c r="B175" t="str">
        <f>[2]ByCountry!A14</f>
        <v>Guinea</v>
      </c>
      <c r="C175" s="7">
        <f>[2]ByCountry!C14/1000</f>
        <v>0</v>
      </c>
      <c r="D175" s="7">
        <f>[2]ByCountry!D14/1000</f>
        <v>0</v>
      </c>
      <c r="E175" s="7">
        <f>[2]ByCountry!E14/1000</f>
        <v>0</v>
      </c>
      <c r="F175" s="7">
        <f>[2]ByCountry!F14/1000</f>
        <v>0</v>
      </c>
      <c r="G175" s="7">
        <f>[2]ByCountry!G14/1000</f>
        <v>10.9696224</v>
      </c>
      <c r="H175" s="7">
        <f>[2]ByCountry!H14/1000</f>
        <v>0.27611520000000001</v>
      </c>
      <c r="I175" s="7">
        <f>[2]ByCountry!I14/1000</f>
        <v>0.73356239999999995</v>
      </c>
      <c r="J175" s="7">
        <f>[2]ByCountry!J14/1000</f>
        <v>0</v>
      </c>
      <c r="K175" s="7">
        <f>[2]ByCountry!K14/1000</f>
        <v>0</v>
      </c>
      <c r="L175" s="7">
        <f>[2]ByCountry!L14/1000</f>
        <v>11.9793</v>
      </c>
      <c r="M175" s="7">
        <f>[2]ByCountry!M14/1000</f>
        <v>0</v>
      </c>
      <c r="N175" s="7">
        <f>[2]ByCountry!N14/1000</f>
        <v>4.2571848000000001</v>
      </c>
      <c r="O175" s="7">
        <f>[2]ByCountry!O14/1000</f>
        <v>-4.2571848000000001</v>
      </c>
      <c r="P175" s="7">
        <f>[2]ByCountry!P14/1000</f>
        <v>7.6290839999999998</v>
      </c>
      <c r="Q175" s="7">
        <f>[2]ByCountry!Q14/1000</f>
        <v>1.4804399999999999E-2</v>
      </c>
      <c r="R175" s="7">
        <f>[2]ByCountry!R14/1000</f>
        <v>0</v>
      </c>
      <c r="S175" s="7">
        <f>[2]ByCountry!S14/1000</f>
        <v>0.44299319999999998</v>
      </c>
      <c r="T175" s="7">
        <f>[2]ByCountry!T14/1000</f>
        <v>0</v>
      </c>
    </row>
    <row r="176" spans="1:20" x14ac:dyDescent="0.25">
      <c r="B176" t="str">
        <f>[2]ByCountry!A15</f>
        <v>Guinea-Bissau</v>
      </c>
      <c r="C176" s="7">
        <f>[2]ByCountry!C15/1000</f>
        <v>0</v>
      </c>
      <c r="D176" s="7">
        <f>[2]ByCountry!D15/1000</f>
        <v>0</v>
      </c>
      <c r="E176" s="7">
        <f>[2]ByCountry!E15/1000</f>
        <v>0.14427720000000002</v>
      </c>
      <c r="F176" s="7">
        <f>[2]ByCountry!F15/1000</f>
        <v>0</v>
      </c>
      <c r="G176" s="7">
        <f>[2]ByCountry!G15/1000</f>
        <v>5.4311999999999997E-3</v>
      </c>
      <c r="H176" s="7">
        <f>[2]ByCountry!H15/1000</f>
        <v>0.1643376</v>
      </c>
      <c r="I176" s="7">
        <f>[2]ByCountry!I15/1000</f>
        <v>0.12754560000000001</v>
      </c>
      <c r="J176" s="7">
        <f>[2]ByCountry!J15/1000</f>
        <v>0.13674359999999999</v>
      </c>
      <c r="K176" s="7">
        <f>[2]ByCountry!K15/1000</f>
        <v>0</v>
      </c>
      <c r="L176" s="7">
        <f>[2]ByCountry!L15/1000</f>
        <v>0.57833520000000005</v>
      </c>
      <c r="M176" s="7">
        <f>[2]ByCountry!M15/1000</f>
        <v>1.2037992</v>
      </c>
      <c r="N176" s="7">
        <f>[2]ByCountry!N15/1000</f>
        <v>0.44001479999999998</v>
      </c>
      <c r="O176" s="7">
        <f>[2]ByCountry!O15/1000</f>
        <v>0.76378440000000003</v>
      </c>
      <c r="P176" s="7">
        <f>[2]ByCountry!P15/1000</f>
        <v>1.2675719999999999</v>
      </c>
      <c r="Q176" s="7">
        <f>[2]ByCountry!Q15/1000</f>
        <v>9.5483999999999986E-3</v>
      </c>
      <c r="R176" s="7">
        <f>[2]ByCountry!R15/1000</f>
        <v>0</v>
      </c>
      <c r="S176" s="7">
        <f>[2]ByCountry!S15/1000</f>
        <v>7.5335999999999997E-3</v>
      </c>
      <c r="T176" s="7">
        <f>[2]ByCountry!T15/1000</f>
        <v>3.0134400000000002E-2</v>
      </c>
    </row>
    <row r="177" spans="1:20" x14ac:dyDescent="0.25">
      <c r="B177" t="str">
        <f>[2]ByCountry!A16</f>
        <v>Liberia</v>
      </c>
      <c r="C177" s="7">
        <f>[2]ByCountry!C16/1000</f>
        <v>0</v>
      </c>
      <c r="D177" s="7">
        <f>[2]ByCountry!D16/1000</f>
        <v>0</v>
      </c>
      <c r="E177" s="7">
        <f>[2]ByCountry!E16/1000</f>
        <v>0.15505200000000002</v>
      </c>
      <c r="F177" s="7">
        <f>[2]ByCountry!F16/1000</f>
        <v>0</v>
      </c>
      <c r="G177" s="7">
        <f>[2]ByCountry!G16/1000</f>
        <v>1.3318704000000003</v>
      </c>
      <c r="H177" s="7">
        <f>[2]ByCountry!H16/1000</f>
        <v>0.28207199999999999</v>
      </c>
      <c r="I177" s="7">
        <f>[2]ByCountry!I16/1000</f>
        <v>0.21654719999999997</v>
      </c>
      <c r="J177" s="7">
        <f>[2]ByCountry!J16/1000</f>
        <v>0</v>
      </c>
      <c r="K177" s="7">
        <f>[2]ByCountry!K16/1000</f>
        <v>0</v>
      </c>
      <c r="L177" s="7">
        <f>[2]ByCountry!L16/1000</f>
        <v>1.9855416000000006</v>
      </c>
      <c r="M177" s="7">
        <f>[2]ByCountry!M16/1000</f>
        <v>0.68363039999999986</v>
      </c>
      <c r="N177" s="7">
        <f>[2]ByCountry!N16/1000</f>
        <v>0.38964479999999996</v>
      </c>
      <c r="O177" s="7">
        <f>[2]ByCountry!O16/1000</f>
        <v>0.2939855999999999</v>
      </c>
      <c r="P177" s="7">
        <f>[2]ByCountry!P16/1000</f>
        <v>2.29074</v>
      </c>
      <c r="Q177" s="7">
        <f>[2]ByCountry!Q16/1000</f>
        <v>6.3071999999999998E-3</v>
      </c>
      <c r="R177" s="7">
        <f>[2]ByCountry!R16/1000</f>
        <v>0</v>
      </c>
      <c r="S177" s="7">
        <f>[2]ByCountry!S16/1000</f>
        <v>0.14550359999999998</v>
      </c>
      <c r="T177" s="7">
        <f>[2]ByCountry!T16/1000</f>
        <v>1.0161599999999998E-2</v>
      </c>
    </row>
    <row r="178" spans="1:20" x14ac:dyDescent="0.25">
      <c r="B178" t="str">
        <f>[2]ByCountry!A17</f>
        <v>Mali</v>
      </c>
      <c r="C178" s="7">
        <f>[2]ByCountry!C17/1000</f>
        <v>0</v>
      </c>
      <c r="D178" s="7">
        <f>[2]ByCountry!D17/1000</f>
        <v>0</v>
      </c>
      <c r="E178" s="7">
        <f>[2]ByCountry!E17/1000</f>
        <v>0</v>
      </c>
      <c r="F178" s="7">
        <f>[2]ByCountry!F17/1000</f>
        <v>0</v>
      </c>
      <c r="G178" s="7">
        <f>[2]ByCountry!G17/1000</f>
        <v>1.8379356</v>
      </c>
      <c r="H178" s="7">
        <f>[2]ByCountry!H17/1000</f>
        <v>0.22486920000000002</v>
      </c>
      <c r="I178" s="7">
        <f>[2]ByCountry!I17/1000</f>
        <v>0.47724479999999991</v>
      </c>
      <c r="J178" s="7">
        <f>[2]ByCountry!J17/1000</f>
        <v>0</v>
      </c>
      <c r="K178" s="7">
        <f>[2]ByCountry!K17/1000</f>
        <v>0</v>
      </c>
      <c r="L178" s="7">
        <f>[2]ByCountry!L17/1000</f>
        <v>2.5400495999999997</v>
      </c>
      <c r="M178" s="7">
        <f>[2]ByCountry!M17/1000</f>
        <v>2.2742712000000003</v>
      </c>
      <c r="N178" s="7">
        <f>[2]ByCountry!N17/1000</f>
        <v>2.1637199999999999E-2</v>
      </c>
      <c r="O178" s="7">
        <f>[2]ByCountry!O17/1000</f>
        <v>2.252634</v>
      </c>
      <c r="P178" s="7">
        <f>[2]ByCountry!P17/1000</f>
        <v>4.6962359999999999</v>
      </c>
      <c r="Q178" s="7">
        <f>[2]ByCountry!Q17/1000</f>
        <v>8.4971999999999999E-3</v>
      </c>
      <c r="R178" s="7">
        <f>[2]ByCountry!R17/1000</f>
        <v>0</v>
      </c>
      <c r="S178" s="7">
        <f>[2]ByCountry!S17/1000</f>
        <v>0.29547479999999998</v>
      </c>
      <c r="T178" s="7">
        <f>[2]ByCountry!T17/1000</f>
        <v>0</v>
      </c>
    </row>
    <row r="179" spans="1:20" x14ac:dyDescent="0.25">
      <c r="B179" t="str">
        <f>[2]ByCountry!A18</f>
        <v>Niger</v>
      </c>
      <c r="C179" s="7">
        <f>[2]ByCountry!C18/1000</f>
        <v>0.82676879999999997</v>
      </c>
      <c r="D179" s="7">
        <f>[2]ByCountry!D18/1000</f>
        <v>3.9420000000000002E-3</v>
      </c>
      <c r="E179" s="7">
        <f>[2]ByCountry!E18/1000</f>
        <v>0</v>
      </c>
      <c r="F179" s="7">
        <f>[2]ByCountry!F18/1000</f>
        <v>0</v>
      </c>
      <c r="G179" s="7">
        <f>[2]ByCountry!G18/1000</f>
        <v>8.5234800000000013E-2</v>
      </c>
      <c r="H179" s="7">
        <f>[2]ByCountry!H18/1000</f>
        <v>9.2067599999999999E-2</v>
      </c>
      <c r="I179" s="7">
        <f>[2]ByCountry!I18/1000</f>
        <v>0.21497039999999998</v>
      </c>
      <c r="J179" s="7">
        <f>[2]ByCountry!J18/1000</f>
        <v>0</v>
      </c>
      <c r="K179" s="7">
        <f>[2]ByCountry!K18/1000</f>
        <v>0.50869319999999996</v>
      </c>
      <c r="L179" s="7">
        <f>[2]ByCountry!L18/1000</f>
        <v>1.7316768</v>
      </c>
      <c r="M179" s="7">
        <f>[2]ByCountry!M18/1000</f>
        <v>0.53085599999999999</v>
      </c>
      <c r="N179" s="7">
        <f>[2]ByCountry!N18/1000</f>
        <v>0</v>
      </c>
      <c r="O179" s="7">
        <f>[2]ByCountry!O18/1000</f>
        <v>0.53085599999999999</v>
      </c>
      <c r="P179" s="7">
        <f>[2]ByCountry!P18/1000</f>
        <v>2.2294200000000002</v>
      </c>
      <c r="Q179" s="7">
        <f>[2]ByCountry!Q18/1000</f>
        <v>1.5855600000000001E-2</v>
      </c>
      <c r="R179" s="7">
        <f>[2]ByCountry!R18/1000</f>
        <v>0</v>
      </c>
      <c r="S179" s="7">
        <f>[2]ByCountry!S18/1000</f>
        <v>0.1636368</v>
      </c>
      <c r="T179" s="7">
        <f>[2]ByCountry!T18/1000</f>
        <v>0</v>
      </c>
    </row>
    <row r="180" spans="1:20" x14ac:dyDescent="0.25">
      <c r="B180" t="str">
        <f>[2]ByCountry!A19</f>
        <v>Nigeria</v>
      </c>
      <c r="C180" s="7">
        <f>[2]ByCountry!C19/1000</f>
        <v>0</v>
      </c>
      <c r="D180" s="7">
        <f>[2]ByCountry!D19/1000</f>
        <v>0</v>
      </c>
      <c r="E180" s="7">
        <f>[2]ByCountry!E19/1000</f>
        <v>74.615927999999982</v>
      </c>
      <c r="F180" s="7">
        <f>[2]ByCountry!F19/1000</f>
        <v>0</v>
      </c>
      <c r="G180" s="7">
        <f>[2]ByCountry!G19/1000</f>
        <v>45.404394000000003</v>
      </c>
      <c r="H180" s="7">
        <f>[2]ByCountry!H19/1000</f>
        <v>0</v>
      </c>
      <c r="I180" s="7">
        <f>[2]ByCountry!I19/1000</f>
        <v>0</v>
      </c>
      <c r="J180" s="7">
        <f>[2]ByCountry!J19/1000</f>
        <v>0</v>
      </c>
      <c r="K180" s="7">
        <f>[2]ByCountry!K19/1000</f>
        <v>0.95317560000000001</v>
      </c>
      <c r="L180" s="7">
        <f>[2]ByCountry!L19/1000</f>
        <v>120.97349759999999</v>
      </c>
      <c r="M180" s="7">
        <f>[2]ByCountry!M19/1000</f>
        <v>31.536000000000001</v>
      </c>
      <c r="N180" s="7">
        <f>[2]ByCountry!N19/1000</f>
        <v>14.055857999999999</v>
      </c>
      <c r="O180" s="7">
        <f>[2]ByCountry!O19/1000</f>
        <v>17.480142000000001</v>
      </c>
      <c r="P180" s="7">
        <f>[2]ByCountry!P19/1000</f>
        <v>135.94293599999997</v>
      </c>
      <c r="Q180" s="7">
        <f>[2]ByCountry!Q19/1000</f>
        <v>0.91419359999999994</v>
      </c>
      <c r="R180" s="7">
        <f>[2]ByCountry!R19/1000</f>
        <v>0</v>
      </c>
      <c r="S180" s="7">
        <f>[2]ByCountry!S19/1000</f>
        <v>9.6437088000000006</v>
      </c>
      <c r="T180" s="7">
        <f>[2]ByCountry!T19/1000</f>
        <v>0</v>
      </c>
    </row>
    <row r="181" spans="1:20" x14ac:dyDescent="0.25">
      <c r="B181" t="str">
        <f>[2]ByCountry!A20</f>
        <v>Senegal</v>
      </c>
      <c r="C181" s="7">
        <f>[2]ByCountry!C20/1000</f>
        <v>1.873764</v>
      </c>
      <c r="D181" s="7">
        <f>[2]ByCountry!D20/1000</f>
        <v>3.5040000000000001E-4</v>
      </c>
      <c r="E181" s="7">
        <f>[2]ByCountry!E20/1000</f>
        <v>0</v>
      </c>
      <c r="F181" s="7">
        <f>[2]ByCountry!F20/1000</f>
        <v>0</v>
      </c>
      <c r="G181" s="7">
        <f>[2]ByCountry!G20/1000</f>
        <v>0.38894400000000001</v>
      </c>
      <c r="H181" s="7">
        <f>[2]ByCountry!H20/1000</f>
        <v>1.3206575999999999</v>
      </c>
      <c r="I181" s="7">
        <f>[2]ByCountry!I20/1000</f>
        <v>0.7940064</v>
      </c>
      <c r="J181" s="7">
        <f>[2]ByCountry!J20/1000</f>
        <v>1.6213008</v>
      </c>
      <c r="K181" s="7">
        <f>[2]ByCountry!K20/1000</f>
        <v>1.5880128</v>
      </c>
      <c r="L181" s="7">
        <f>[2]ByCountry!L20/1000</f>
        <v>7.5870360000000003</v>
      </c>
      <c r="M181" s="7">
        <f>[2]ByCountry!M20/1000</f>
        <v>0.86268480000000003</v>
      </c>
      <c r="N181" s="7">
        <f>[2]ByCountry!N20/1000</f>
        <v>9.1717199999999999E-2</v>
      </c>
      <c r="O181" s="7">
        <f>[2]ByCountry!O20/1000</f>
        <v>0.77096759999999998</v>
      </c>
      <c r="P181" s="7">
        <f>[2]ByCountry!P20/1000</f>
        <v>8.0556959999999993</v>
      </c>
      <c r="Q181" s="7">
        <f>[2]ByCountry!Q20/1000</f>
        <v>7.6299600000000009E-2</v>
      </c>
      <c r="R181" s="7">
        <f>[2]ByCountry!R20/1000</f>
        <v>0</v>
      </c>
      <c r="S181" s="7">
        <f>[2]ByCountry!S20/1000</f>
        <v>0.4185528</v>
      </c>
      <c r="T181" s="7">
        <f>[2]ByCountry!T20/1000</f>
        <v>0</v>
      </c>
    </row>
    <row r="182" spans="1:20" x14ac:dyDescent="0.25">
      <c r="B182" t="str">
        <f>[2]ByCountry!A21</f>
        <v>Sierra Leone</v>
      </c>
      <c r="C182" s="7">
        <f>[2]ByCountry!C21/1000</f>
        <v>0</v>
      </c>
      <c r="D182" s="7">
        <f>[2]ByCountry!D21/1000</f>
        <v>7.0080000000000001E-4</v>
      </c>
      <c r="E182" s="7">
        <f>[2]ByCountry!E21/1000</f>
        <v>0.2451924</v>
      </c>
      <c r="F182" s="7">
        <f>[2]ByCountry!F21/1000</f>
        <v>0</v>
      </c>
      <c r="G182" s="7">
        <f>[2]ByCountry!G21/1000</f>
        <v>3.6258515999999998</v>
      </c>
      <c r="H182" s="7">
        <f>[2]ByCountry!H21/1000</f>
        <v>1.1091035999999999</v>
      </c>
      <c r="I182" s="7">
        <f>[2]ByCountry!I21/1000</f>
        <v>0.57894840000000003</v>
      </c>
      <c r="J182" s="7">
        <f>[2]ByCountry!J21/1000</f>
        <v>0</v>
      </c>
      <c r="K182" s="7">
        <f>[2]ByCountry!K21/1000</f>
        <v>0</v>
      </c>
      <c r="L182" s="7">
        <f>[2]ByCountry!L21/1000</f>
        <v>5.5597968</v>
      </c>
      <c r="M182" s="7">
        <f>[2]ByCountry!M21/1000</f>
        <v>0.53602440000000007</v>
      </c>
      <c r="N182" s="7">
        <f>[2]ByCountry!N21/1000</f>
        <v>1.4892E-3</v>
      </c>
      <c r="O182" s="7">
        <f>[2]ByCountry!O21/1000</f>
        <v>0.53453519999999999</v>
      </c>
      <c r="P182" s="7">
        <f>[2]ByCountry!P21/1000</f>
        <v>6.1267439999999995</v>
      </c>
      <c r="Q182" s="7">
        <f>[2]ByCountry!Q21/1000</f>
        <v>3.2149200000000003E-2</v>
      </c>
      <c r="R182" s="7">
        <f>[2]ByCountry!R21/1000</f>
        <v>0</v>
      </c>
      <c r="S182" s="7">
        <f>[2]ByCountry!S21/1000</f>
        <v>0.31921439999999995</v>
      </c>
      <c r="T182" s="7">
        <f>[2]ByCountry!T21/1000</f>
        <v>5.9743200000000003E-2</v>
      </c>
    </row>
    <row r="183" spans="1:20" x14ac:dyDescent="0.25">
      <c r="B183" t="str">
        <f>[2]ByCountry!A22</f>
        <v>Togo/Benin</v>
      </c>
      <c r="C183" s="7">
        <f>[2]ByCountry!C22/1000</f>
        <v>0</v>
      </c>
      <c r="D183" s="7">
        <f>[2]ByCountry!D22/1000</f>
        <v>0</v>
      </c>
      <c r="E183" s="7">
        <f>[2]ByCountry!E22/1000</f>
        <v>3.5040000000000001E-4</v>
      </c>
      <c r="F183" s="7">
        <f>[2]ByCountry!F22/1000</f>
        <v>0</v>
      </c>
      <c r="G183" s="7">
        <f>[2]ByCountry!G22/1000</f>
        <v>0.32814960000000004</v>
      </c>
      <c r="H183" s="7">
        <f>[2]ByCountry!H22/1000</f>
        <v>3.0762492000000004</v>
      </c>
      <c r="I183" s="7">
        <f>[2]ByCountry!I22/1000</f>
        <v>0.93539279999999991</v>
      </c>
      <c r="J183" s="7">
        <f>[2]ByCountry!J22/1000</f>
        <v>0</v>
      </c>
      <c r="K183" s="7">
        <f>[2]ByCountry!K22/1000</f>
        <v>5.2560000000000003E-2</v>
      </c>
      <c r="L183" s="7">
        <f>[2]ByCountry!L22/1000</f>
        <v>4.3927019999999999</v>
      </c>
      <c r="M183" s="7">
        <f>[2]ByCountry!M22/1000</f>
        <v>13.090681199999999</v>
      </c>
      <c r="N183" s="7">
        <f>[2]ByCountry!N22/1000</f>
        <v>8.0980944000000008</v>
      </c>
      <c r="O183" s="7">
        <f>[2]ByCountry!O22/1000</f>
        <v>4.9925867999999989</v>
      </c>
      <c r="P183" s="7">
        <f>[2]ByCountry!P22/1000</f>
        <v>8.8747559999999996</v>
      </c>
      <c r="Q183" s="7">
        <f>[2]ByCountry!Q22/1000</f>
        <v>9.3118800000000002E-2</v>
      </c>
      <c r="R183" s="7">
        <f>[2]ByCountry!R22/1000</f>
        <v>0</v>
      </c>
      <c r="S183" s="7">
        <f>[2]ByCountry!S22/1000</f>
        <v>0.32228039999999997</v>
      </c>
      <c r="T183" s="7">
        <f>[2]ByCountry!T22/1000</f>
        <v>0</v>
      </c>
    </row>
    <row r="184" spans="1:20" x14ac:dyDescent="0.25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x14ac:dyDescent="0.25">
      <c r="A185" t="str">
        <f>A125</f>
        <v>RE limited trade</v>
      </c>
      <c r="B185" t="str">
        <f>[1]ByCountry!A10</f>
        <v>Burkina</v>
      </c>
      <c r="C185" s="7">
        <f>[1]ByCountry!C10/1000</f>
        <v>0</v>
      </c>
      <c r="D185" s="7">
        <f>[1]ByCountry!D10/1000</f>
        <v>0</v>
      </c>
      <c r="E185" s="7">
        <f>[1]ByCountry!E10/1000</f>
        <v>0</v>
      </c>
      <c r="F185" s="7">
        <f>[1]ByCountry!F10/1000</f>
        <v>0</v>
      </c>
      <c r="G185" s="7">
        <f>[1]ByCountry!G10/1000</f>
        <v>4.0471200000000006E-2</v>
      </c>
      <c r="H185" s="7">
        <f>[1]ByCountry!H10/1000</f>
        <v>1.0072247999999999</v>
      </c>
      <c r="I185" s="7">
        <f>[1]ByCountry!I10/1000</f>
        <v>0.28925519999999999</v>
      </c>
      <c r="J185" s="7">
        <f>[1]ByCountry!J10/1000</f>
        <v>0.8697803999999999</v>
      </c>
      <c r="K185" s="7">
        <f>[1]ByCountry!K10/1000</f>
        <v>7.5336E-2</v>
      </c>
      <c r="L185" s="7">
        <f>[1]ByCountry!L10/1000</f>
        <v>2.2820676</v>
      </c>
      <c r="M185" s="7">
        <f>[1]ByCountry!M10/1000</f>
        <v>0.76255799999999996</v>
      </c>
      <c r="N185" s="7">
        <f>[1]ByCountry!N10/1000</f>
        <v>0</v>
      </c>
      <c r="O185" s="7">
        <f>[1]ByCountry!O10/1000</f>
        <v>0.76255799999999996</v>
      </c>
      <c r="P185" s="7">
        <f>[1]ByCountry!P10/1000</f>
        <v>2.9713920000000003</v>
      </c>
      <c r="Q185" s="7">
        <f>[1]ByCountry!Q10/1000</f>
        <v>2.4440400000000001E-2</v>
      </c>
      <c r="R185" s="7">
        <f>[1]ByCountry!R10/1000</f>
        <v>0</v>
      </c>
      <c r="S185" s="7">
        <f>[1]ByCountry!S10/1000</f>
        <v>0.2140068</v>
      </c>
      <c r="T185" s="7">
        <f>[1]ByCountry!T10/1000</f>
        <v>7.0080000000000001E-4</v>
      </c>
    </row>
    <row r="186" spans="1:20" x14ac:dyDescent="0.25">
      <c r="B186" t="str">
        <f>[1]ByCountry!A11</f>
        <v>Cote d'Ivoire</v>
      </c>
      <c r="C186" s="7">
        <f>[1]ByCountry!C11/1000</f>
        <v>0</v>
      </c>
      <c r="D186" s="7">
        <f>[1]ByCountry!D11/1000</f>
        <v>0</v>
      </c>
      <c r="E186" s="7">
        <f>[1]ByCountry!E11/1000</f>
        <v>13.3518168</v>
      </c>
      <c r="F186" s="7">
        <f>[1]ByCountry!F11/1000</f>
        <v>0</v>
      </c>
      <c r="G186" s="7">
        <f>[1]ByCountry!G11/1000</f>
        <v>2.1496163999999998</v>
      </c>
      <c r="H186" s="7">
        <f>[1]ByCountry!H11/1000</f>
        <v>5.6151600000000003E-2</v>
      </c>
      <c r="I186" s="7">
        <f>[1]ByCountry!I11/1000</f>
        <v>1.5107496</v>
      </c>
      <c r="J186" s="7">
        <f>[1]ByCountry!J11/1000</f>
        <v>0</v>
      </c>
      <c r="K186" s="7">
        <f>[1]ByCountry!K11/1000</f>
        <v>0</v>
      </c>
      <c r="L186" s="7">
        <f>[1]ByCountry!L11/1000</f>
        <v>17.068334400000001</v>
      </c>
      <c r="M186" s="7">
        <f>[1]ByCountry!M11/1000</f>
        <v>0.56545800000000002</v>
      </c>
      <c r="N186" s="7">
        <f>[1]ByCountry!N11/1000</f>
        <v>1.7313263999999999</v>
      </c>
      <c r="O186" s="7">
        <f>[1]ByCountry!O11/1000</f>
        <v>-1.1658683999999999</v>
      </c>
      <c r="P186" s="7">
        <f>[1]ByCountry!P11/1000</f>
        <v>15.033035999999997</v>
      </c>
      <c r="Q186" s="7">
        <f>[1]ByCountry!Q11/1000</f>
        <v>0.15259919999999996</v>
      </c>
      <c r="R186" s="7">
        <f>[1]ByCountry!R11/1000</f>
        <v>0</v>
      </c>
      <c r="S186" s="7">
        <f>[1]ByCountry!S11/1000</f>
        <v>0.54644879999999996</v>
      </c>
      <c r="T186" s="7">
        <f>[1]ByCountry!T11/1000</f>
        <v>0</v>
      </c>
    </row>
    <row r="187" spans="1:20" x14ac:dyDescent="0.25">
      <c r="B187" t="str">
        <f>[1]ByCountry!A12</f>
        <v>Gambia</v>
      </c>
      <c r="C187" s="7">
        <f>[1]ByCountry!C12/1000</f>
        <v>0</v>
      </c>
      <c r="D187" s="7">
        <f>[1]ByCountry!D12/1000</f>
        <v>0</v>
      </c>
      <c r="E187" s="7">
        <f>[1]ByCountry!E12/1000</f>
        <v>0.17108279999999998</v>
      </c>
      <c r="F187" s="7">
        <f>[1]ByCountry!F12/1000</f>
        <v>0</v>
      </c>
      <c r="G187" s="7">
        <f>[1]ByCountry!G12/1000</f>
        <v>4.6690800000000005E-2</v>
      </c>
      <c r="H187" s="7">
        <f>[1]ByCountry!H12/1000</f>
        <v>5.475E-2</v>
      </c>
      <c r="I187" s="7">
        <f>[1]ByCountry!I12/1000</f>
        <v>0.10695960000000002</v>
      </c>
      <c r="J187" s="7">
        <f>[1]ByCountry!J12/1000</f>
        <v>0.44859959999999999</v>
      </c>
      <c r="K187" s="7">
        <f>[1]ByCountry!K12/1000</f>
        <v>1.6118400000000001E-2</v>
      </c>
      <c r="L187" s="7">
        <f>[1]ByCountry!L12/1000</f>
        <v>0.84420119999999998</v>
      </c>
      <c r="M187" s="7">
        <f>[1]ByCountry!M12/1000</f>
        <v>0.44947559999999998</v>
      </c>
      <c r="N187" s="7">
        <f>[1]ByCountry!N12/1000</f>
        <v>0.16740359999999999</v>
      </c>
      <c r="O187" s="7">
        <f>[1]ByCountry!O12/1000</f>
        <v>0.28207199999999999</v>
      </c>
      <c r="P187" s="7">
        <f>[1]ByCountry!P12/1000</f>
        <v>1.0801080000000001</v>
      </c>
      <c r="Q187" s="7">
        <f>[1]ByCountry!Q12/1000</f>
        <v>1.2001199999999998E-2</v>
      </c>
      <c r="R187" s="7">
        <f>[1]ByCountry!R12/1000</f>
        <v>0</v>
      </c>
      <c r="S187" s="7">
        <f>[1]ByCountry!S12/1000</f>
        <v>5.11584E-2</v>
      </c>
      <c r="T187" s="7">
        <f>[1]ByCountry!T12/1000</f>
        <v>9.2855999999999998E-3</v>
      </c>
    </row>
    <row r="188" spans="1:20" x14ac:dyDescent="0.25">
      <c r="B188" t="str">
        <f>[1]ByCountry!A13</f>
        <v>Ghana</v>
      </c>
      <c r="C188" s="7">
        <f>[1]ByCountry!C13/1000</f>
        <v>0</v>
      </c>
      <c r="D188" s="7">
        <f>[1]ByCountry!D13/1000</f>
        <v>0</v>
      </c>
      <c r="E188" s="7">
        <f>[1]ByCountry!E13/1000</f>
        <v>8.8304304000000009</v>
      </c>
      <c r="F188" s="7">
        <f>[1]ByCountry!F13/1000</f>
        <v>0</v>
      </c>
      <c r="G188" s="7">
        <f>[1]ByCountry!G13/1000</f>
        <v>4.1009063999999995</v>
      </c>
      <c r="H188" s="7">
        <f>[1]ByCountry!H13/1000</f>
        <v>4.3829783999999998</v>
      </c>
      <c r="I188" s="7">
        <f>[1]ByCountry!I13/1000</f>
        <v>2.8907124</v>
      </c>
      <c r="J188" s="7">
        <f>[1]ByCountry!J13/1000</f>
        <v>2.2939812000000002</v>
      </c>
      <c r="K188" s="7">
        <f>[1]ByCountry!K13/1000</f>
        <v>0.35232720000000001</v>
      </c>
      <c r="L188" s="7">
        <f>[1]ByCountry!L13/1000</f>
        <v>22.851336000000003</v>
      </c>
      <c r="M188" s="7">
        <f>[1]ByCountry!M13/1000</f>
        <v>7.7671416000000004</v>
      </c>
      <c r="N188" s="7">
        <f>[1]ByCountry!N13/1000</f>
        <v>0.13175039999999999</v>
      </c>
      <c r="O188" s="7">
        <f>[1]ByCountry!O13/1000</f>
        <v>7.6353912000000008</v>
      </c>
      <c r="P188" s="7">
        <f>[1]ByCountry!P13/1000</f>
        <v>29.518571999999995</v>
      </c>
      <c r="Q188" s="7">
        <f>[1]ByCountry!Q13/1000</f>
        <v>0.26586599999999999</v>
      </c>
      <c r="R188" s="7">
        <f>[1]ByCountry!R13/1000</f>
        <v>0</v>
      </c>
      <c r="S188" s="7">
        <f>[1]ByCountry!S13/1000</f>
        <v>4.3800000000000002E-3</v>
      </c>
      <c r="T188" s="7">
        <f>[1]ByCountry!T13/1000</f>
        <v>1.8165611999999995</v>
      </c>
    </row>
    <row r="189" spans="1:20" x14ac:dyDescent="0.25">
      <c r="B189" t="str">
        <f>[1]ByCountry!A14</f>
        <v>Guinea</v>
      </c>
      <c r="C189" s="7">
        <f>[1]ByCountry!C14/1000</f>
        <v>0</v>
      </c>
      <c r="D189" s="7">
        <f>[1]ByCountry!D14/1000</f>
        <v>0</v>
      </c>
      <c r="E189" s="7">
        <f>[1]ByCountry!E14/1000</f>
        <v>0.14795640000000002</v>
      </c>
      <c r="F189" s="7">
        <f>[1]ByCountry!F14/1000</f>
        <v>0</v>
      </c>
      <c r="G189" s="7">
        <f>[1]ByCountry!G14/1000</f>
        <v>10.9696224</v>
      </c>
      <c r="H189" s="7">
        <f>[1]ByCountry!H14/1000</f>
        <v>0.38044679999999997</v>
      </c>
      <c r="I189" s="7">
        <f>[1]ByCountry!I14/1000</f>
        <v>0.65410919999999995</v>
      </c>
      <c r="J189" s="7">
        <f>[1]ByCountry!J14/1000</f>
        <v>0</v>
      </c>
      <c r="K189" s="7">
        <f>[1]ByCountry!K14/1000</f>
        <v>0</v>
      </c>
      <c r="L189" s="7">
        <f>[1]ByCountry!L14/1000</f>
        <v>12.152134800000001</v>
      </c>
      <c r="M189" s="7">
        <f>[1]ByCountry!M14/1000</f>
        <v>0</v>
      </c>
      <c r="N189" s="7">
        <f>[1]ByCountry!N14/1000</f>
        <v>4.4239752000000001</v>
      </c>
      <c r="O189" s="7">
        <f>[1]ByCountry!O14/1000</f>
        <v>-4.4239752000000001</v>
      </c>
      <c r="P189" s="7">
        <f>[1]ByCountry!P14/1000</f>
        <v>7.6290839999999998</v>
      </c>
      <c r="Q189" s="7">
        <f>[1]ByCountry!Q14/1000</f>
        <v>1.4278800000000001E-2</v>
      </c>
      <c r="R189" s="7">
        <f>[1]ByCountry!R14/1000</f>
        <v>0</v>
      </c>
      <c r="S189" s="7">
        <f>[1]ByCountry!S14/1000</f>
        <v>0.43887599999999999</v>
      </c>
      <c r="T189" s="7">
        <f>[1]ByCountry!T14/1000</f>
        <v>0</v>
      </c>
    </row>
    <row r="190" spans="1:20" x14ac:dyDescent="0.25">
      <c r="B190" t="str">
        <f>[1]ByCountry!A15</f>
        <v>Guinea-Bissau</v>
      </c>
      <c r="C190" s="7">
        <f>[1]ByCountry!C15/1000</f>
        <v>0.20945159999999999</v>
      </c>
      <c r="D190" s="7">
        <f>[1]ByCountry!D15/1000</f>
        <v>0</v>
      </c>
      <c r="E190" s="7">
        <f>[1]ByCountry!E15/1000</f>
        <v>0.14471519999999999</v>
      </c>
      <c r="F190" s="7">
        <f>[1]ByCountry!F15/1000</f>
        <v>0</v>
      </c>
      <c r="G190" s="7">
        <f>[1]ByCountry!G15/1000</f>
        <v>1.2263999999999999E-2</v>
      </c>
      <c r="H190" s="7">
        <f>[1]ByCountry!H15/1000</f>
        <v>0.1643376</v>
      </c>
      <c r="I190" s="7">
        <f>[1]ByCountry!I15/1000</f>
        <v>0.1276332</v>
      </c>
      <c r="J190" s="7">
        <f>[1]ByCountry!J15/1000</f>
        <v>0.34847280000000003</v>
      </c>
      <c r="K190" s="7">
        <f>[1]ByCountry!K15/1000</f>
        <v>0</v>
      </c>
      <c r="L190" s="7">
        <f>[1]ByCountry!L15/1000</f>
        <v>1.0068743999999998</v>
      </c>
      <c r="M190" s="7">
        <f>[1]ByCountry!M15/1000</f>
        <v>0.79935</v>
      </c>
      <c r="N190" s="7">
        <f>[1]ByCountry!N15/1000</f>
        <v>0.46296599999999999</v>
      </c>
      <c r="O190" s="7">
        <f>[1]ByCountry!O15/1000</f>
        <v>0.33638400000000002</v>
      </c>
      <c r="P190" s="7">
        <f>[1]ByCountry!P15/1000</f>
        <v>1.2675719999999999</v>
      </c>
      <c r="Q190" s="7">
        <f>[1]ByCountry!Q15/1000</f>
        <v>9.4608000000000001E-3</v>
      </c>
      <c r="R190" s="7">
        <f>[1]ByCountry!R15/1000</f>
        <v>0</v>
      </c>
      <c r="S190" s="7">
        <f>[1]ByCountry!S15/1000</f>
        <v>7.0956000000000005E-3</v>
      </c>
      <c r="T190" s="7">
        <f>[1]ByCountry!T15/1000</f>
        <v>2.9871600000000002E-2</v>
      </c>
    </row>
    <row r="191" spans="1:20" x14ac:dyDescent="0.25">
      <c r="B191" t="str">
        <f>[1]ByCountry!A16</f>
        <v>Liberia</v>
      </c>
      <c r="C191" s="7">
        <f>[1]ByCountry!C16/1000</f>
        <v>0</v>
      </c>
      <c r="D191" s="7">
        <f>[1]ByCountry!D16/1000</f>
        <v>0</v>
      </c>
      <c r="E191" s="7">
        <f>[1]ByCountry!E16/1000</f>
        <v>9.2768400000000001E-2</v>
      </c>
      <c r="F191" s="7">
        <f>[1]ByCountry!F16/1000</f>
        <v>0</v>
      </c>
      <c r="G191" s="7">
        <f>[1]ByCountry!G16/1000</f>
        <v>1.3318704000000003</v>
      </c>
      <c r="H191" s="7">
        <f>[1]ByCountry!H16/1000</f>
        <v>0.28207199999999999</v>
      </c>
      <c r="I191" s="7">
        <f>[1]ByCountry!I16/1000</f>
        <v>0.21470760000000003</v>
      </c>
      <c r="J191" s="7">
        <f>[1]ByCountry!J16/1000</f>
        <v>0</v>
      </c>
      <c r="K191" s="7">
        <f>[1]ByCountry!K16/1000</f>
        <v>0</v>
      </c>
      <c r="L191" s="7">
        <f>[1]ByCountry!L16/1000</f>
        <v>1.9214184000000003</v>
      </c>
      <c r="M191" s="7">
        <f>[1]ByCountry!M16/1000</f>
        <v>0.94231320000000007</v>
      </c>
      <c r="N191" s="7">
        <f>[1]ByCountry!N16/1000</f>
        <v>0.57999959999999995</v>
      </c>
      <c r="O191" s="7">
        <f>[1]ByCountry!O16/1000</f>
        <v>0.36231360000000007</v>
      </c>
      <c r="P191" s="7">
        <f>[1]ByCountry!P16/1000</f>
        <v>2.29074</v>
      </c>
      <c r="Q191" s="7">
        <f>[1]ByCountry!Q16/1000</f>
        <v>6.0443999999999993E-3</v>
      </c>
      <c r="R191" s="7">
        <f>[1]ByCountry!R16/1000</f>
        <v>0</v>
      </c>
      <c r="S191" s="7">
        <f>[1]ByCountry!S16/1000</f>
        <v>0.14235</v>
      </c>
      <c r="T191" s="7">
        <f>[1]ByCountry!T16/1000</f>
        <v>1.0161599999999998E-2</v>
      </c>
    </row>
    <row r="192" spans="1:20" x14ac:dyDescent="0.25">
      <c r="B192" t="str">
        <f>[1]ByCountry!A17</f>
        <v>Mali</v>
      </c>
      <c r="C192" s="7">
        <f>[1]ByCountry!C17/1000</f>
        <v>0</v>
      </c>
      <c r="D192" s="7">
        <f>[1]ByCountry!D17/1000</f>
        <v>0</v>
      </c>
      <c r="E192" s="7">
        <f>[1]ByCountry!E17/1000</f>
        <v>0</v>
      </c>
      <c r="F192" s="7">
        <f>[1]ByCountry!F17/1000</f>
        <v>0</v>
      </c>
      <c r="G192" s="7">
        <f>[1]ByCountry!G17/1000</f>
        <v>1.8379356</v>
      </c>
      <c r="H192" s="7">
        <f>[1]ByCountry!H17/1000</f>
        <v>0.50159760000000009</v>
      </c>
      <c r="I192" s="7">
        <f>[1]ByCountry!I17/1000</f>
        <v>0.47093759999999996</v>
      </c>
      <c r="J192" s="7">
        <f>[1]ByCountry!J17/1000</f>
        <v>0.73268639999999996</v>
      </c>
      <c r="K192" s="7">
        <f>[1]ByCountry!K17/1000</f>
        <v>0</v>
      </c>
      <c r="L192" s="7">
        <f>[1]ByCountry!L17/1000</f>
        <v>3.5431572</v>
      </c>
      <c r="M192" s="7">
        <f>[1]ByCountry!M17/1000</f>
        <v>1.1839139999999999</v>
      </c>
      <c r="N192" s="7">
        <f>[1]ByCountry!N17/1000</f>
        <v>0</v>
      </c>
      <c r="O192" s="7">
        <f>[1]ByCountry!O17/1000</f>
        <v>1.1839139999999999</v>
      </c>
      <c r="P192" s="7">
        <f>[1]ByCountry!P17/1000</f>
        <v>4.6962359999999999</v>
      </c>
      <c r="Q192" s="7">
        <f>[1]ByCountry!Q17/1000</f>
        <v>8.4971999999999999E-3</v>
      </c>
      <c r="R192" s="7">
        <f>[1]ByCountry!R17/1000</f>
        <v>0</v>
      </c>
      <c r="S192" s="7">
        <f>[1]ByCountry!S17/1000</f>
        <v>0.29547479999999998</v>
      </c>
      <c r="T192" s="7">
        <f>[1]ByCountry!T17/1000</f>
        <v>5.7377999999999998E-2</v>
      </c>
    </row>
    <row r="193" spans="2:20" x14ac:dyDescent="0.25">
      <c r="B193" t="str">
        <f>[1]ByCountry!A18</f>
        <v>Niger</v>
      </c>
      <c r="C193" s="7">
        <f>[1]ByCountry!C18/1000</f>
        <v>0.66400799999999993</v>
      </c>
      <c r="D193" s="7">
        <f>[1]ByCountry!D18/1000</f>
        <v>4.2047999999999999E-3</v>
      </c>
      <c r="E193" s="7">
        <f>[1]ByCountry!E18/1000</f>
        <v>0</v>
      </c>
      <c r="F193" s="7">
        <f>[1]ByCountry!F18/1000</f>
        <v>0</v>
      </c>
      <c r="G193" s="7">
        <f>[1]ByCountry!G18/1000</f>
        <v>8.5234800000000013E-2</v>
      </c>
      <c r="H193" s="7">
        <f>[1]ByCountry!H18/1000</f>
        <v>0.1906176</v>
      </c>
      <c r="I193" s="7">
        <f>[1]ByCountry!I18/1000</f>
        <v>0.215058</v>
      </c>
      <c r="J193" s="7">
        <f>[1]ByCountry!J18/1000</f>
        <v>2.8820399999999999E-2</v>
      </c>
      <c r="K193" s="7">
        <f>[1]ByCountry!K18/1000</f>
        <v>0.50904359999999993</v>
      </c>
      <c r="L193" s="7">
        <f>[1]ByCountry!L18/1000</f>
        <v>1.6969872000000001</v>
      </c>
      <c r="M193" s="7">
        <f>[1]ByCountry!M18/1000</f>
        <v>0.7903271999999999</v>
      </c>
      <c r="N193" s="7">
        <f>[1]ByCountry!N18/1000</f>
        <v>0.22329239999999997</v>
      </c>
      <c r="O193" s="7">
        <f>[1]ByCountry!O18/1000</f>
        <v>0.56703479999999995</v>
      </c>
      <c r="P193" s="7">
        <f>[1]ByCountry!P18/1000</f>
        <v>2.2294200000000002</v>
      </c>
      <c r="Q193" s="7">
        <f>[1]ByCountry!Q18/1000</f>
        <v>1.4191200000000001E-2</v>
      </c>
      <c r="R193" s="7">
        <f>[1]ByCountry!R18/1000</f>
        <v>0</v>
      </c>
      <c r="S193" s="7">
        <f>[1]ByCountry!S18/1000</f>
        <v>0.16398719999999997</v>
      </c>
      <c r="T193" s="7">
        <f>[1]ByCountry!T18/1000</f>
        <v>0</v>
      </c>
    </row>
    <row r="194" spans="2:20" x14ac:dyDescent="0.25">
      <c r="B194" t="str">
        <f>[1]ByCountry!A19</f>
        <v>Nigeria</v>
      </c>
      <c r="C194" s="7">
        <f>[1]ByCountry!C19/1000</f>
        <v>0</v>
      </c>
      <c r="D194" s="7">
        <f>[1]ByCountry!D19/1000</f>
        <v>0</v>
      </c>
      <c r="E194" s="7">
        <f>[1]ByCountry!E19/1000</f>
        <v>71.582602799999989</v>
      </c>
      <c r="F194" s="7">
        <f>[1]ByCountry!F19/1000</f>
        <v>0</v>
      </c>
      <c r="G194" s="7">
        <f>[1]ByCountry!G19/1000</f>
        <v>45.404394000000003</v>
      </c>
      <c r="H194" s="7">
        <f>[1]ByCountry!H19/1000</f>
        <v>0</v>
      </c>
      <c r="I194" s="7">
        <f>[1]ByCountry!I19/1000</f>
        <v>0</v>
      </c>
      <c r="J194" s="7">
        <f>[1]ByCountry!J19/1000</f>
        <v>0</v>
      </c>
      <c r="K194" s="7">
        <f>[1]ByCountry!K19/1000</f>
        <v>0.95317560000000001</v>
      </c>
      <c r="L194" s="7">
        <f>[1]ByCountry!L19/1000</f>
        <v>117.94017239999999</v>
      </c>
      <c r="M194" s="7">
        <f>[1]ByCountry!M19/1000</f>
        <v>31.536000000000001</v>
      </c>
      <c r="N194" s="7">
        <f>[1]ByCountry!N19/1000</f>
        <v>11.0224452</v>
      </c>
      <c r="O194" s="7">
        <f>[1]ByCountry!O19/1000</f>
        <v>20.513554799999998</v>
      </c>
      <c r="P194" s="7">
        <f>[1]ByCountry!P19/1000</f>
        <v>135.94293599999997</v>
      </c>
      <c r="Q194" s="7">
        <f>[1]ByCountry!Q19/1000</f>
        <v>0.91419359999999994</v>
      </c>
      <c r="R194" s="7">
        <f>[1]ByCountry!R19/1000</f>
        <v>0</v>
      </c>
      <c r="S194" s="7">
        <f>[1]ByCountry!S19/1000</f>
        <v>9.6437088000000006</v>
      </c>
      <c r="T194" s="7">
        <f>[1]ByCountry!T19/1000</f>
        <v>0</v>
      </c>
    </row>
    <row r="195" spans="2:20" x14ac:dyDescent="0.25">
      <c r="B195" t="str">
        <f>[1]ByCountry!A20</f>
        <v>Senegal</v>
      </c>
      <c r="C195" s="7">
        <f>[1]ByCountry!C20/1000</f>
        <v>1.873764</v>
      </c>
      <c r="D195" s="7">
        <f>[1]ByCountry!D20/1000</f>
        <v>0</v>
      </c>
      <c r="E195" s="7">
        <f>[1]ByCountry!E20/1000</f>
        <v>2.6279999999999999E-4</v>
      </c>
      <c r="F195" s="7">
        <f>[1]ByCountry!F20/1000</f>
        <v>0</v>
      </c>
      <c r="G195" s="7">
        <f>[1]ByCountry!G20/1000</f>
        <v>0.47558040000000007</v>
      </c>
      <c r="H195" s="7">
        <f>[1]ByCountry!H20/1000</f>
        <v>1.3206575999999999</v>
      </c>
      <c r="I195" s="7">
        <f>[1]ByCountry!I20/1000</f>
        <v>0.7940064</v>
      </c>
      <c r="J195" s="7">
        <f>[1]ByCountry!J20/1000</f>
        <v>0.21251760000000003</v>
      </c>
      <c r="K195" s="7">
        <f>[1]ByCountry!K20/1000</f>
        <v>1.5880128</v>
      </c>
      <c r="L195" s="7">
        <f>[1]ByCountry!L20/1000</f>
        <v>6.2648016000000011</v>
      </c>
      <c r="M195" s="7">
        <f>[1]ByCountry!M20/1000</f>
        <v>2.0941655999999997</v>
      </c>
      <c r="N195" s="7">
        <f>[1]ByCountry!N20/1000</f>
        <v>8.7600000000000004E-4</v>
      </c>
      <c r="O195" s="7">
        <f>[1]ByCountry!O20/1000</f>
        <v>2.0932895999999994</v>
      </c>
      <c r="P195" s="7">
        <f>[1]ByCountry!P20/1000</f>
        <v>8.0556959999999993</v>
      </c>
      <c r="Q195" s="7">
        <f>[1]ByCountry!Q20/1000</f>
        <v>7.6299600000000009E-2</v>
      </c>
      <c r="R195" s="7">
        <f>[1]ByCountry!R20/1000</f>
        <v>0</v>
      </c>
      <c r="S195" s="7">
        <f>[1]ByCountry!S20/1000</f>
        <v>0.4185528</v>
      </c>
      <c r="T195" s="7">
        <f>[1]ByCountry!T20/1000</f>
        <v>0</v>
      </c>
    </row>
    <row r="196" spans="2:20" x14ac:dyDescent="0.25">
      <c r="B196" t="str">
        <f>[1]ByCountry!A21</f>
        <v>Sierra Leone</v>
      </c>
      <c r="C196" s="7">
        <f>[1]ByCountry!C21/1000</f>
        <v>0</v>
      </c>
      <c r="D196" s="7">
        <f>[1]ByCountry!D21/1000</f>
        <v>0</v>
      </c>
      <c r="E196" s="7">
        <f>[1]ByCountry!E21/1000</f>
        <v>0.32350679999999998</v>
      </c>
      <c r="F196" s="7">
        <f>[1]ByCountry!F21/1000</f>
        <v>0</v>
      </c>
      <c r="G196" s="7">
        <f>[1]ByCountry!G21/1000</f>
        <v>3.6258515999999998</v>
      </c>
      <c r="H196" s="7">
        <f>[1]ByCountry!H21/1000</f>
        <v>1.1091035999999999</v>
      </c>
      <c r="I196" s="7">
        <f>[1]ByCountry!I21/1000</f>
        <v>0.57973680000000005</v>
      </c>
      <c r="J196" s="7">
        <f>[1]ByCountry!J21/1000</f>
        <v>0</v>
      </c>
      <c r="K196" s="7">
        <f>[1]ByCountry!K21/1000</f>
        <v>0</v>
      </c>
      <c r="L196" s="7">
        <f>[1]ByCountry!L21/1000</f>
        <v>5.6381987999999996</v>
      </c>
      <c r="M196" s="7">
        <f>[1]ByCountry!M21/1000</f>
        <v>0.47067479999999995</v>
      </c>
      <c r="N196" s="7">
        <f>[1]ByCountry!N21/1000</f>
        <v>6.3071999999999998E-3</v>
      </c>
      <c r="O196" s="7">
        <f>[1]ByCountry!O21/1000</f>
        <v>0.46436759999999994</v>
      </c>
      <c r="P196" s="7">
        <f>[1]ByCountry!P21/1000</f>
        <v>6.1267439999999995</v>
      </c>
      <c r="Q196" s="7">
        <f>[1]ByCountry!Q21/1000</f>
        <v>3.2149200000000003E-2</v>
      </c>
      <c r="R196" s="7">
        <f>[1]ByCountry!R21/1000</f>
        <v>0</v>
      </c>
      <c r="S196" s="7">
        <f>[1]ByCountry!S21/1000</f>
        <v>0.31833840000000002</v>
      </c>
      <c r="T196" s="7">
        <f>[1]ByCountry!T21/1000</f>
        <v>5.3523600000000005E-2</v>
      </c>
    </row>
    <row r="197" spans="2:20" x14ac:dyDescent="0.25">
      <c r="B197" t="str">
        <f>[1]ByCountry!A22</f>
        <v>Togo/Benin</v>
      </c>
      <c r="C197" s="7">
        <f>[1]ByCountry!C22/1000</f>
        <v>0</v>
      </c>
      <c r="D197" s="7">
        <f>[1]ByCountry!D22/1000</f>
        <v>0</v>
      </c>
      <c r="E197" s="7">
        <f>[1]ByCountry!E22/1000</f>
        <v>0.32376960000000005</v>
      </c>
      <c r="F197" s="7">
        <f>[1]ByCountry!F22/1000</f>
        <v>0</v>
      </c>
      <c r="G197" s="7">
        <f>[1]ByCountry!G22/1000</f>
        <v>0.70097520000000013</v>
      </c>
      <c r="H197" s="7">
        <f>[1]ByCountry!H22/1000</f>
        <v>4.1945508</v>
      </c>
      <c r="I197" s="7">
        <f>[1]ByCountry!I22/1000</f>
        <v>0.7641348</v>
      </c>
      <c r="J197" s="7">
        <f>[1]ByCountry!J22/1000</f>
        <v>0</v>
      </c>
      <c r="K197" s="7">
        <f>[1]ByCountry!K22/1000</f>
        <v>5.2560000000000003E-2</v>
      </c>
      <c r="L197" s="7">
        <f>[1]ByCountry!L22/1000</f>
        <v>6.0359904000000002</v>
      </c>
      <c r="M197" s="7">
        <f>[1]ByCountry!M22/1000</f>
        <v>9.9261311999999986</v>
      </c>
      <c r="N197" s="7">
        <f>[1]ByCountry!N22/1000</f>
        <v>7.9093163999999998</v>
      </c>
      <c r="O197" s="7">
        <f>[1]ByCountry!O22/1000</f>
        <v>2.0168147999999984</v>
      </c>
      <c r="P197" s="7">
        <f>[1]ByCountry!P22/1000</f>
        <v>8.8747559999999996</v>
      </c>
      <c r="Q197" s="7">
        <f>[1]ByCountry!Q22/1000</f>
        <v>6.9904799999999989E-2</v>
      </c>
      <c r="R197" s="7">
        <f>[1]ByCountry!R22/1000</f>
        <v>0</v>
      </c>
      <c r="S197" s="7">
        <f>[1]ByCountry!S22/1000</f>
        <v>0.32228039999999997</v>
      </c>
      <c r="T197" s="7">
        <f>[1]ByCountry!T22/1000</f>
        <v>1.187856</v>
      </c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03E42DA0CC9E41AE51D3E789C1BD78" ma:contentTypeVersion="2" ma:contentTypeDescription="Create a new document." ma:contentTypeScope="" ma:versionID="92f25c4f92432b440149d538d9ecade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6AB6C8-5B7B-4714-8399-8E7A133CD83E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8641E75-7696-4667-99D1-EAB0074EC0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110D24-8CAD-4AC0-8EF0-5A490FB6F536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700B5C95-A56F-4D77-B5E6-9F856B13C0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REwInga</vt:lpstr>
      <vt:lpstr>REwoInga</vt:lpstr>
      <vt:lpstr>REwIngavsLimTrade</vt:lpstr>
      <vt:lpstr>Sheet1</vt:lpstr>
    </vt:vector>
  </TitlesOfParts>
  <Company>University of Cape Town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Merven</dc:creator>
  <cp:lastModifiedBy>Asami Miketa</cp:lastModifiedBy>
  <dcterms:created xsi:type="dcterms:W3CDTF">2011-10-26T11:38:53Z</dcterms:created>
  <dcterms:modified xsi:type="dcterms:W3CDTF">2013-05-15T12:16:17Z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254752635955810</vt:r8>
  </property>
  <property fmtid="{D5CDD505-2E9C-101B-9397-08002B2CF9AE}" pid="3" name="ContentTypeId">
    <vt:lpwstr>0x010100C603E42DA0CC9E41AE51D3E789C1BD78</vt:lpwstr>
  </property>
</Properties>
</file>